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GA" sheetId="1" r:id="rId4"/>
    <sheet state="visible" name="BFP" sheetId="2" r:id="rId5"/>
  </sheets>
  <definedNames/>
  <calcPr/>
</workbook>
</file>

<file path=xl/sharedStrings.xml><?xml version="1.0" encoding="utf-8"?>
<sst xmlns="http://schemas.openxmlformats.org/spreadsheetml/2006/main" count="204" uniqueCount="126">
  <si>
    <t>0. DATOS PARA EL ANÁLISIS</t>
  </si>
  <si>
    <t>Carga muerta</t>
  </si>
  <si>
    <t>DL</t>
  </si>
  <si>
    <t>kgf/m²</t>
  </si>
  <si>
    <t>Carga viva</t>
  </si>
  <si>
    <t>LL</t>
  </si>
  <si>
    <t>Ancho aferente</t>
  </si>
  <si>
    <t>baf</t>
  </si>
  <si>
    <t>m</t>
  </si>
  <si>
    <t>Luz del puente</t>
  </si>
  <si>
    <t>L</t>
  </si>
  <si>
    <t>mm</t>
  </si>
  <si>
    <t>1. DISEÑO DE LA VIGA</t>
  </si>
  <si>
    <t>Módulo de elasticidad</t>
  </si>
  <si>
    <t>E</t>
  </si>
  <si>
    <t>MPa</t>
  </si>
  <si>
    <t>Fluencia de la viga</t>
  </si>
  <si>
    <t>Fy</t>
  </si>
  <si>
    <t>ksi</t>
  </si>
  <si>
    <t>Espesor mínimo</t>
  </si>
  <si>
    <t>tmin=L/[50+94√E/Fy)]</t>
  </si>
  <si>
    <t>Espesor asignado al patín</t>
  </si>
  <si>
    <t>tf</t>
  </si>
  <si>
    <t>Espesor asignado al alma</t>
  </si>
  <si>
    <t>tw</t>
  </si>
  <si>
    <t>Ancho máximo por compacidad</t>
  </si>
  <si>
    <t>bf,max=0.76tf√(E/Fy)</t>
  </si>
  <si>
    <t>Peralte máximo por compacidad</t>
  </si>
  <si>
    <t>d,max=2tf+3.76tw√(E/Fy)</t>
  </si>
  <si>
    <t>Peralte mínimo</t>
  </si>
  <si>
    <t>dmin=L/25</t>
  </si>
  <si>
    <t>Ancho asigando al patín</t>
  </si>
  <si>
    <t>bf</t>
  </si>
  <si>
    <t>Peralte de la viga</t>
  </si>
  <si>
    <t>d</t>
  </si>
  <si>
    <t>Altura del alma</t>
  </si>
  <si>
    <t>hw=d-2tf</t>
  </si>
  <si>
    <t>Área de la sección</t>
  </si>
  <si>
    <t>Ag=2bf·tf+hw·tw</t>
  </si>
  <si>
    <t>mm²</t>
  </si>
  <si>
    <t>Peso propio</t>
  </si>
  <si>
    <t>PP=γAg</t>
  </si>
  <si>
    <t>kgf/m</t>
  </si>
  <si>
    <t>Carga muerta de la viga</t>
  </si>
  <si>
    <t>wD=baf·DL+PP</t>
  </si>
  <si>
    <t>Carga viva de la viga</t>
  </si>
  <si>
    <t>wL=baf·DL</t>
  </si>
  <si>
    <t>2. COMPROBACIÓN POR FLEXIÓN DE LA VIGA</t>
  </si>
  <si>
    <t>Inercia eje débil</t>
  </si>
  <si>
    <t>Iy=tf·bf³/6+hw·tw³/12</t>
  </si>
  <si>
    <t>mm⁴</t>
  </si>
  <si>
    <t>Radio de giro mínimo</t>
  </si>
  <si>
    <t>ry=√(Iy/Ag)</t>
  </si>
  <si>
    <t>Distancia máxima arriostramiento</t>
  </si>
  <si>
    <t>Lb,max=0.17ry·E/Fy</t>
  </si>
  <si>
    <t>Módulo plástico</t>
  </si>
  <si>
    <t>Zx=tw·hw²/4+bf·tf·(d-tf)</t>
  </si>
  <si>
    <t>mm³</t>
  </si>
  <si>
    <t>Resistencia de diseño a flexión</t>
  </si>
  <si>
    <t>ɸMn=0.9ZxFy</t>
  </si>
  <si>
    <t>N·mm</t>
  </si>
  <si>
    <t>ton·m</t>
  </si>
  <si>
    <t>Carga mayorada en la vida</t>
  </si>
  <si>
    <t>wu=1.2wD+1.6wL</t>
  </si>
  <si>
    <t>ton/m</t>
  </si>
  <si>
    <t>Momento mayorado máximo</t>
  </si>
  <si>
    <t>Mu=wu·L²/8</t>
  </si>
  <si>
    <t>Comprobación</t>
  </si>
  <si>
    <t>Mu/ɸMn</t>
  </si>
  <si>
    <t>3. FUERZAS PARA EL DISEÑO DE CONEXIÓN</t>
  </si>
  <si>
    <t>Posición para momento</t>
  </si>
  <si>
    <t>x</t>
  </si>
  <si>
    <t>Momento en la conexión</t>
  </si>
  <si>
    <t>Mu=wu/2·x·(L-x)</t>
  </si>
  <si>
    <t>Posición para cortante</t>
  </si>
  <si>
    <t>Cortante en la conexión</t>
  </si>
  <si>
    <t>Vu=wu·(L/2-x)</t>
  </si>
  <si>
    <t>ton</t>
  </si>
  <si>
    <t>V</t>
  </si>
  <si>
    <t>M</t>
  </si>
  <si>
    <t>1. DIMENSIONES DE LAS PLACAS</t>
  </si>
  <si>
    <t>Fluencia de la placa</t>
  </si>
  <si>
    <t>Tensión en la placa</t>
  </si>
  <si>
    <t>Tu≅M/d</t>
  </si>
  <si>
    <t>N</t>
  </si>
  <si>
    <t>Gramil recomendado</t>
  </si>
  <si>
    <t>g</t>
  </si>
  <si>
    <t>Distancia de perno a borde</t>
  </si>
  <si>
    <t>de</t>
  </si>
  <si>
    <t>Ancho mínimo de la placa</t>
  </si>
  <si>
    <t>bp,min=g+2de</t>
  </si>
  <si>
    <t>Ancho asignado de la placa</t>
  </si>
  <si>
    <t>bp</t>
  </si>
  <si>
    <t>Espesor requerido</t>
  </si>
  <si>
    <t>tp,min=Tu/(0.9Fy·bp)</t>
  </si>
  <si>
    <t>Espesor asignado (octavos)</t>
  </si>
  <si>
    <t>tp</t>
  </si>
  <si>
    <t>/8"</t>
  </si>
  <si>
    <t>Tu=M/(d+tp)</t>
  </si>
  <si>
    <t>2. DISEÑO DE PERNOS</t>
  </si>
  <si>
    <t>Tabla F.2.10.3-2</t>
  </si>
  <si>
    <t>Resistencia nominal a cortante</t>
  </si>
  <si>
    <t>Fnv</t>
  </si>
  <si>
    <t>Pernos A325</t>
  </si>
  <si>
    <t>Diámetro de pernos</t>
  </si>
  <si>
    <t>db</t>
  </si>
  <si>
    <t>Número requerido de pernos</t>
  </si>
  <si>
    <t>Nb,req=4Tu/(0.75π·Fnv·db²)</t>
  </si>
  <si>
    <t>Número de pernos asignado</t>
  </si>
  <si>
    <t>Nb</t>
  </si>
  <si>
    <t>Separación recomendada</t>
  </si>
  <si>
    <t>s=3db</t>
  </si>
  <si>
    <t>Separación entre pernos</t>
  </si>
  <si>
    <t>s</t>
  </si>
  <si>
    <t>Longitud de la placa</t>
  </si>
  <si>
    <t>Lb=(Nb/2+1)·s</t>
  </si>
  <si>
    <t>3. CONEXIÓN A CORTANTE</t>
  </si>
  <si>
    <t>Pernos A307</t>
  </si>
  <si>
    <t>Resistencia requerida a cortante</t>
  </si>
  <si>
    <t>Vu</t>
  </si>
  <si>
    <t>Nb,req=4Vu/(0.75π·Fnv·db²)</t>
  </si>
  <si>
    <t>Altura de la placa</t>
  </si>
  <si>
    <t>hp=(Nb+1)·s</t>
  </si>
  <si>
    <t>Ancho de la placa</t>
  </si>
  <si>
    <t>bp,min=2s</t>
  </si>
  <si>
    <t>tp,min=Vu/(0.9Fy·bp)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</si>
</sst>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0.000"/>
  </numFmts>
  <fonts count="6">
    <font>
      <sz val="11.0"/>
      <color theme="1"/>
      <name val="Calibri"/>
      <scheme val="minor"/>
    </font>
    <font>
      <b/>
      <sz val="11.0"/>
      <color theme="1"/>
      <name val="Arial"/>
    </font>
    <font>
      <i/>
      <sz val="11.0"/>
      <color theme="1"/>
      <name val="Arial"/>
    </font>
    <font>
      <b/>
      <sz val="11.0"/>
      <color theme="1"/>
      <name val="Cambria"/>
    </font>
    <font>
      <sz val="11.0"/>
      <color theme="1"/>
      <name val="Arial"/>
    </font>
    <font>
      <sz val="11.0"/>
      <color theme="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3A3838"/>
        <bgColor rgb="FF3A3838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4" numFmtId="2" xfId="0" applyFont="1" applyNumberFormat="1"/>
    <xf borderId="0" fillId="0" fontId="4" numFmtId="1" xfId="0" applyFont="1" applyNumberFormat="1"/>
    <xf borderId="1" fillId="2" fontId="5" numFmtId="0" xfId="0" applyBorder="1" applyFill="1" applyFont="1"/>
    <xf borderId="0" fillId="0" fontId="4" numFmtId="164" xfId="0" applyFont="1" applyNumberFormat="1"/>
    <xf borderId="1" fillId="2" fontId="5" numFmtId="164" xfId="0" applyBorder="1" applyFont="1" applyNumberFormat="1"/>
    <xf borderId="0" fillId="0" fontId="4" numFmtId="9" xfId="0" applyFont="1" applyNumberFormat="1"/>
    <xf borderId="0" fillId="0" fontId="4" numFmtId="165" xfId="0" applyFont="1" applyNumberFormat="1"/>
    <xf quotePrefix="1" borderId="0" fillId="0" fontId="4" numFmtId="0" xfId="0" applyFont="1"/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1228725</xdr:colOff>
      <xdr:row>4</xdr:row>
      <xdr:rowOff>19050</xdr:rowOff>
    </xdr:from>
    <xdr:ext cx="4705350" cy="2343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2.29"/>
    <col customWidth="1" min="3" max="3" width="25.71"/>
    <col customWidth="1" min="4" max="4" width="12.29"/>
    <col customWidth="1" min="5" max="5" width="6.71"/>
    <col customWidth="1" min="6" max="6" width="7.29"/>
    <col customWidth="1" min="7" max="7" width="6.43"/>
    <col customWidth="1" min="8" max="26" width="10.71"/>
  </cols>
  <sheetData>
    <row r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 t="s">
        <v>1</v>
      </c>
      <c r="C2" s="3" t="s">
        <v>2</v>
      </c>
      <c r="D2" s="4">
        <v>240.0</v>
      </c>
      <c r="E2" s="4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2" t="s">
        <v>4</v>
      </c>
      <c r="C3" s="3" t="s">
        <v>5</v>
      </c>
      <c r="D3" s="4">
        <v>439.0</v>
      </c>
      <c r="E3" s="4" t="s">
        <v>3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2" t="s">
        <v>6</v>
      </c>
      <c r="C4" s="3" t="s">
        <v>7</v>
      </c>
      <c r="D4" s="4">
        <v>1.75</v>
      </c>
      <c r="E4" s="4" t="s">
        <v>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2" t="s">
        <v>9</v>
      </c>
      <c r="C5" s="3" t="s">
        <v>10</v>
      </c>
      <c r="D5" s="5">
        <v>38.0</v>
      </c>
      <c r="E5" s="4" t="s">
        <v>8</v>
      </c>
      <c r="F5" s="4">
        <f>1000*D5</f>
        <v>38000</v>
      </c>
      <c r="G5" s="4" t="s">
        <v>11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 t="s">
        <v>12</v>
      </c>
      <c r="B6" s="2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"/>
      <c r="B7" s="2" t="s">
        <v>13</v>
      </c>
      <c r="C7" s="3" t="s">
        <v>14</v>
      </c>
      <c r="D7" s="6">
        <v>200000.0</v>
      </c>
      <c r="E7" s="4" t="s">
        <v>15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"/>
      <c r="B8" s="2" t="s">
        <v>16</v>
      </c>
      <c r="C8" s="3" t="s">
        <v>17</v>
      </c>
      <c r="D8" s="6">
        <f>6.89476*F8</f>
        <v>248.21136</v>
      </c>
      <c r="E8" s="4" t="s">
        <v>15</v>
      </c>
      <c r="F8" s="7">
        <v>36.0</v>
      </c>
      <c r="G8" s="4" t="s">
        <v>18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"/>
      <c r="B9" s="2" t="s">
        <v>19</v>
      </c>
      <c r="C9" s="3" t="s">
        <v>20</v>
      </c>
      <c r="D9" s="8">
        <f>F5/(50+94*SQRT(D7/D8))</f>
        <v>13.97940847</v>
      </c>
      <c r="E9" s="4" t="s">
        <v>11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"/>
      <c r="B10" s="2" t="s">
        <v>21</v>
      </c>
      <c r="C10" s="3" t="s">
        <v>22</v>
      </c>
      <c r="D10" s="9">
        <v>15.0</v>
      </c>
      <c r="E10" s="4" t="s">
        <v>11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"/>
      <c r="B11" s="2" t="s">
        <v>23</v>
      </c>
      <c r="C11" s="3" t="s">
        <v>24</v>
      </c>
      <c r="D11" s="9">
        <v>15.0</v>
      </c>
      <c r="E11" s="4" t="s">
        <v>11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"/>
      <c r="B12" s="2" t="s">
        <v>25</v>
      </c>
      <c r="C12" s="3" t="s">
        <v>26</v>
      </c>
      <c r="D12" s="6">
        <f>0.76*D10*SQRT(D7/D8)</f>
        <v>323.6003794</v>
      </c>
      <c r="E12" s="4" t="s">
        <v>11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"/>
      <c r="B13" s="2" t="s">
        <v>27</v>
      </c>
      <c r="C13" s="3" t="s">
        <v>28</v>
      </c>
      <c r="D13" s="6">
        <f>2*D10+3.76*D11*SQRT(D7/D8)</f>
        <v>1630.970298</v>
      </c>
      <c r="E13" s="4" t="s">
        <v>11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"/>
      <c r="B14" s="2" t="s">
        <v>29</v>
      </c>
      <c r="C14" s="3" t="s">
        <v>30</v>
      </c>
      <c r="D14" s="4">
        <f>F5/25</f>
        <v>1520</v>
      </c>
      <c r="E14" s="4" t="s">
        <v>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/>
      <c r="B15" s="2" t="s">
        <v>31</v>
      </c>
      <c r="C15" s="3" t="s">
        <v>32</v>
      </c>
      <c r="D15" s="9">
        <v>320.0</v>
      </c>
      <c r="E15" s="4" t="s">
        <v>11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2" t="s">
        <v>33</v>
      </c>
      <c r="C16" s="3" t="s">
        <v>34</v>
      </c>
      <c r="D16" s="9">
        <v>1600.0</v>
      </c>
      <c r="E16" s="4" t="s">
        <v>11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"/>
      <c r="B17" s="2" t="s">
        <v>35</v>
      </c>
      <c r="C17" s="3" t="s">
        <v>36</v>
      </c>
      <c r="D17" s="8">
        <f>D16-2*D10</f>
        <v>1570</v>
      </c>
      <c r="E17" s="4" t="s">
        <v>11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"/>
      <c r="B18" s="2" t="s">
        <v>37</v>
      </c>
      <c r="C18" s="3" t="s">
        <v>38</v>
      </c>
      <c r="D18" s="4">
        <f>2*D15*D10+D17*D11</f>
        <v>33150</v>
      </c>
      <c r="E18" s="4" t="s">
        <v>39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"/>
      <c r="B19" s="2" t="s">
        <v>40</v>
      </c>
      <c r="C19" s="3" t="s">
        <v>41</v>
      </c>
      <c r="D19" s="6">
        <f>0.00785*D18</f>
        <v>260.2275</v>
      </c>
      <c r="E19" s="4" t="s">
        <v>42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"/>
      <c r="B20" s="2" t="s">
        <v>43</v>
      </c>
      <c r="C20" s="3" t="s">
        <v>44</v>
      </c>
      <c r="D20" s="6">
        <f>D$4*D2+D19</f>
        <v>680.2275</v>
      </c>
      <c r="E20" s="4" t="s">
        <v>42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"/>
      <c r="B21" s="2" t="s">
        <v>45</v>
      </c>
      <c r="C21" s="3" t="s">
        <v>46</v>
      </c>
      <c r="D21" s="6">
        <f>D$4*D3</f>
        <v>768.25</v>
      </c>
      <c r="E21" s="4" t="s">
        <v>42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" t="s">
        <v>47</v>
      </c>
      <c r="B22" s="2"/>
      <c r="C22" s="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"/>
      <c r="B23" s="2" t="s">
        <v>48</v>
      </c>
      <c r="C23" s="3" t="s">
        <v>49</v>
      </c>
      <c r="D23" s="6">
        <f>D10*D15^3*1/6+D17*D11^3*1/12</f>
        <v>82361562.5</v>
      </c>
      <c r="E23" s="4" t="s">
        <v>50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"/>
      <c r="B24" s="2" t="s">
        <v>51</v>
      </c>
      <c r="C24" s="3" t="s">
        <v>52</v>
      </c>
      <c r="D24" s="8">
        <f>SQRT(D23/D18)</f>
        <v>49.84487626</v>
      </c>
      <c r="E24" s="4" t="s">
        <v>11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"/>
      <c r="B25" s="2" t="s">
        <v>53</v>
      </c>
      <c r="C25" s="3" t="s">
        <v>54</v>
      </c>
      <c r="D25" s="6">
        <f>0.17*D24*D7/D8</f>
        <v>6827.752738</v>
      </c>
      <c r="E25" s="4" t="s">
        <v>11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"/>
      <c r="B26" s="2" t="s">
        <v>55</v>
      </c>
      <c r="C26" s="3" t="s">
        <v>56</v>
      </c>
      <c r="D26" s="6">
        <f>D11*D17^2*1/4+D15*D10*(D16-D10)</f>
        <v>16851375</v>
      </c>
      <c r="E26" s="4" t="s">
        <v>57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"/>
      <c r="B27" s="2" t="s">
        <v>58</v>
      </c>
      <c r="C27" s="3" t="s">
        <v>59</v>
      </c>
      <c r="D27" s="6">
        <f>0.9*D26*D8</f>
        <v>3764432436</v>
      </c>
      <c r="E27" s="4" t="s">
        <v>60</v>
      </c>
      <c r="F27" s="5">
        <f>D27/9806650</f>
        <v>383.8652788</v>
      </c>
      <c r="G27" s="4" t="s">
        <v>61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"/>
      <c r="B28" s="2" t="s">
        <v>62</v>
      </c>
      <c r="C28" s="3" t="s">
        <v>63</v>
      </c>
      <c r="D28" s="6">
        <f>1.2*D20+1.6*D21</f>
        <v>2045.473</v>
      </c>
      <c r="E28" s="4" t="s">
        <v>42</v>
      </c>
      <c r="F28" s="4">
        <f>D28*0.001</f>
        <v>2.045473</v>
      </c>
      <c r="G28" s="4" t="s">
        <v>64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"/>
      <c r="B29" s="2" t="s">
        <v>65</v>
      </c>
      <c r="C29" s="3" t="s">
        <v>66</v>
      </c>
      <c r="D29" s="6">
        <f>9806650*F29</f>
        <v>3620692422</v>
      </c>
      <c r="E29" s="4" t="s">
        <v>60</v>
      </c>
      <c r="F29" s="5">
        <f>F28*D5^2*1/8</f>
        <v>369.2078765</v>
      </c>
      <c r="G29" s="4" t="s">
        <v>61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"/>
      <c r="B30" s="2" t="s">
        <v>67</v>
      </c>
      <c r="C30" s="3" t="s">
        <v>68</v>
      </c>
      <c r="D30" s="10">
        <f>D29/D27</f>
        <v>0.9618162854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" t="s">
        <v>69</v>
      </c>
      <c r="B31" s="2"/>
      <c r="C31" s="3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"/>
      <c r="B32" s="2" t="s">
        <v>70</v>
      </c>
      <c r="C32" s="3" t="s">
        <v>71</v>
      </c>
      <c r="D32" s="5">
        <v>13.0</v>
      </c>
      <c r="E32" s="4" t="s">
        <v>8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"/>
      <c r="B33" s="2" t="s">
        <v>72</v>
      </c>
      <c r="C33" s="3" t="s">
        <v>73</v>
      </c>
      <c r="D33" s="11">
        <f>F28/2*D32*(D5-D32)</f>
        <v>332.3893625</v>
      </c>
      <c r="E33" s="4" t="s">
        <v>61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"/>
      <c r="B34" s="2" t="s">
        <v>74</v>
      </c>
      <c r="C34" s="3" t="s">
        <v>71</v>
      </c>
      <c r="D34" s="5">
        <v>4.0</v>
      </c>
      <c r="E34" s="4" t="s">
        <v>8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"/>
      <c r="B35" s="2" t="s">
        <v>75</v>
      </c>
      <c r="C35" s="3" t="s">
        <v>76</v>
      </c>
      <c r="D35" s="11">
        <f>F28*(D5/2-D34)</f>
        <v>30.682095</v>
      </c>
      <c r="E35" s="4" t="s">
        <v>77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"/>
      <c r="B36" s="2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"/>
      <c r="B37" s="2"/>
      <c r="C37" s="3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"/>
      <c r="B38" s="2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"/>
      <c r="B39" s="2"/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"/>
      <c r="B40" s="2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"/>
      <c r="B41" s="2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"/>
      <c r="B42" s="2"/>
      <c r="C42" s="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"/>
      <c r="B43" s="2"/>
      <c r="C43" s="3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"/>
      <c r="B44" s="2"/>
      <c r="C44" s="3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"/>
      <c r="B45" s="2"/>
      <c r="C45" s="3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"/>
      <c r="B46" s="2"/>
      <c r="C46" s="3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"/>
      <c r="B47" s="2"/>
      <c r="C47" s="3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"/>
      <c r="B48" s="2"/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"/>
      <c r="B49" s="2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"/>
      <c r="B50" s="2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"/>
      <c r="B51" s="2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"/>
      <c r="B52" s="2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"/>
      <c r="B53" s="2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"/>
      <c r="B54" s="2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"/>
      <c r="B55" s="2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"/>
      <c r="B56" s="2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"/>
      <c r="B57" s="2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"/>
      <c r="B58" s="2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"/>
      <c r="B59" s="2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"/>
      <c r="B60" s="2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"/>
      <c r="B61" s="2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"/>
      <c r="B62" s="2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"/>
      <c r="B63" s="2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"/>
      <c r="B64" s="2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"/>
      <c r="B65" s="2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"/>
      <c r="B66" s="2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"/>
      <c r="B67" s="2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"/>
      <c r="B68" s="2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"/>
      <c r="B69" s="2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"/>
      <c r="B70" s="2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"/>
      <c r="B71" s="2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"/>
      <c r="B72" s="2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"/>
      <c r="B73" s="2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"/>
      <c r="B74" s="2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"/>
      <c r="B75" s="2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"/>
      <c r="B76" s="2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"/>
      <c r="B77" s="2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"/>
      <c r="B78" s="2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"/>
      <c r="B79" s="2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"/>
      <c r="B80" s="2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"/>
      <c r="B81" s="2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"/>
      <c r="B82" s="2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"/>
      <c r="B83" s="2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"/>
      <c r="B84" s="2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"/>
      <c r="B85" s="2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"/>
      <c r="B86" s="2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"/>
      <c r="B87" s="2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"/>
      <c r="B88" s="2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"/>
      <c r="B89" s="2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"/>
      <c r="B90" s="2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"/>
      <c r="B91" s="2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"/>
      <c r="B92" s="2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"/>
      <c r="B93" s="2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"/>
      <c r="B94" s="2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"/>
      <c r="B95" s="2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"/>
      <c r="B96" s="2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"/>
      <c r="B97" s="2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"/>
      <c r="B98" s="2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"/>
      <c r="B99" s="2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"/>
      <c r="B100" s="2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"/>
      <c r="B101" s="2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"/>
      <c r="B102" s="2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"/>
      <c r="B103" s="2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"/>
      <c r="B104" s="2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"/>
      <c r="B105" s="2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"/>
      <c r="B106" s="2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"/>
      <c r="B107" s="2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"/>
      <c r="B108" s="2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"/>
      <c r="B109" s="2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"/>
      <c r="B110" s="2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"/>
      <c r="B111" s="2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"/>
      <c r="B112" s="2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"/>
      <c r="B113" s="2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"/>
      <c r="B114" s="2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"/>
      <c r="B115" s="2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"/>
      <c r="B116" s="2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"/>
      <c r="B117" s="2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"/>
      <c r="B118" s="2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"/>
      <c r="B119" s="2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"/>
      <c r="B120" s="2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"/>
      <c r="B121" s="2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"/>
      <c r="B122" s="2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"/>
      <c r="B123" s="2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"/>
      <c r="B124" s="2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"/>
      <c r="B125" s="2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"/>
      <c r="B126" s="2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"/>
      <c r="B127" s="2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"/>
      <c r="B128" s="2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"/>
      <c r="B129" s="2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"/>
      <c r="B130" s="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"/>
      <c r="B131" s="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"/>
      <c r="B132" s="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"/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"/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"/>
      <c r="B135" s="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"/>
      <c r="B136" s="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"/>
      <c r="B137" s="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"/>
      <c r="B138" s="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"/>
      <c r="B139" s="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"/>
      <c r="B140" s="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"/>
      <c r="B141" s="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"/>
      <c r="B142" s="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"/>
      <c r="B143" s="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"/>
      <c r="B144" s="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"/>
      <c r="B145" s="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"/>
      <c r="B146" s="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"/>
      <c r="B147" s="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"/>
      <c r="B148" s="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"/>
      <c r="B149" s="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"/>
      <c r="B150" s="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"/>
      <c r="B151" s="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"/>
      <c r="B152" s="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"/>
      <c r="B153" s="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"/>
      <c r="B154" s="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"/>
      <c r="B155" s="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"/>
      <c r="B156" s="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"/>
      <c r="B157" s="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"/>
      <c r="B158" s="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"/>
      <c r="B159" s="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"/>
      <c r="B160" s="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"/>
      <c r="B161" s="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"/>
      <c r="B162" s="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"/>
      <c r="B163" s="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"/>
      <c r="B164" s="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"/>
      <c r="B165" s="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"/>
      <c r="B166" s="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"/>
      <c r="B167" s="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"/>
      <c r="B168" s="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"/>
      <c r="B169" s="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"/>
      <c r="B170" s="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"/>
      <c r="B171" s="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"/>
      <c r="B172" s="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"/>
      <c r="B173" s="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"/>
      <c r="B174" s="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"/>
      <c r="B175" s="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"/>
      <c r="B176" s="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"/>
      <c r="B177" s="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"/>
      <c r="B178" s="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"/>
      <c r="B179" s="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"/>
      <c r="B180" s="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"/>
      <c r="B181" s="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"/>
      <c r="B182" s="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"/>
      <c r="B183" s="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"/>
      <c r="B184" s="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"/>
      <c r="B185" s="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"/>
      <c r="B186" s="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"/>
      <c r="B187" s="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"/>
      <c r="B188" s="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"/>
      <c r="B189" s="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"/>
      <c r="B190" s="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"/>
      <c r="B191" s="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"/>
      <c r="B192" s="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"/>
      <c r="B193" s="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"/>
      <c r="B194" s="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"/>
      <c r="B195" s="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"/>
      <c r="B196" s="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"/>
      <c r="B197" s="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"/>
      <c r="B198" s="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"/>
      <c r="B199" s="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"/>
      <c r="B200" s="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"/>
      <c r="B201" s="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"/>
      <c r="B202" s="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"/>
      <c r="B203" s="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"/>
      <c r="B204" s="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"/>
      <c r="B205" s="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"/>
      <c r="B206" s="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"/>
      <c r="B207" s="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"/>
      <c r="B208" s="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"/>
      <c r="B209" s="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"/>
      <c r="B210" s="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"/>
      <c r="B211" s="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"/>
      <c r="B212" s="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"/>
      <c r="B213" s="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"/>
      <c r="B214" s="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"/>
      <c r="B215" s="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"/>
      <c r="B216" s="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"/>
      <c r="B217" s="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"/>
      <c r="B218" s="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"/>
      <c r="B219" s="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"/>
      <c r="B220" s="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"/>
      <c r="B221" s="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"/>
      <c r="B222" s="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"/>
      <c r="B223" s="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"/>
      <c r="B224" s="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"/>
      <c r="B225" s="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"/>
      <c r="B226" s="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"/>
      <c r="B227" s="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"/>
      <c r="B228" s="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"/>
      <c r="B229" s="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"/>
      <c r="B230" s="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"/>
      <c r="B231" s="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"/>
      <c r="B232" s="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"/>
      <c r="B233" s="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"/>
      <c r="B234" s="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"/>
      <c r="B235" s="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"/>
      <c r="B236" s="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"/>
      <c r="B237" s="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"/>
      <c r="B238" s="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"/>
      <c r="B239" s="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"/>
      <c r="B240" s="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"/>
      <c r="B241" s="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"/>
      <c r="B242" s="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"/>
      <c r="B243" s="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"/>
      <c r="B244" s="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"/>
      <c r="B245" s="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"/>
      <c r="B246" s="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"/>
      <c r="B247" s="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"/>
      <c r="B248" s="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"/>
      <c r="B249" s="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"/>
      <c r="B250" s="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"/>
      <c r="B251" s="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"/>
      <c r="B252" s="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"/>
      <c r="B253" s="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"/>
      <c r="B254" s="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"/>
      <c r="B255" s="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"/>
      <c r="B256" s="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"/>
      <c r="B257" s="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"/>
      <c r="B258" s="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"/>
      <c r="B259" s="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"/>
      <c r="B260" s="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"/>
      <c r="B261" s="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"/>
      <c r="B262" s="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"/>
      <c r="B263" s="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"/>
      <c r="B264" s="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"/>
      <c r="B265" s="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"/>
      <c r="B266" s="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"/>
      <c r="B267" s="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"/>
      <c r="B268" s="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"/>
      <c r="B269" s="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"/>
      <c r="B270" s="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"/>
      <c r="B271" s="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"/>
      <c r="B272" s="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"/>
      <c r="B273" s="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"/>
      <c r="B274" s="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"/>
      <c r="B275" s="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"/>
      <c r="B276" s="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"/>
      <c r="B277" s="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"/>
      <c r="B278" s="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"/>
      <c r="B279" s="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"/>
      <c r="B280" s="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"/>
      <c r="B281" s="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"/>
      <c r="B282" s="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"/>
      <c r="B283" s="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"/>
      <c r="B284" s="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"/>
      <c r="B285" s="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"/>
      <c r="B286" s="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"/>
      <c r="B287" s="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"/>
      <c r="B288" s="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"/>
      <c r="B289" s="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"/>
      <c r="B290" s="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"/>
      <c r="B291" s="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"/>
      <c r="B292" s="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"/>
      <c r="B293" s="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"/>
      <c r="B294" s="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"/>
      <c r="B295" s="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"/>
      <c r="B296" s="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"/>
      <c r="B297" s="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"/>
      <c r="B298" s="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"/>
      <c r="B299" s="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"/>
      <c r="B300" s="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"/>
      <c r="B301" s="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"/>
      <c r="B302" s="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"/>
      <c r="B303" s="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"/>
      <c r="B304" s="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"/>
      <c r="B305" s="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"/>
      <c r="B306" s="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"/>
      <c r="B307" s="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"/>
      <c r="B308" s="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"/>
      <c r="B309" s="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"/>
      <c r="B310" s="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"/>
      <c r="B311" s="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"/>
      <c r="B312" s="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"/>
      <c r="B313" s="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"/>
      <c r="B314" s="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"/>
      <c r="B315" s="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"/>
      <c r="B316" s="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"/>
      <c r="B317" s="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"/>
      <c r="B318" s="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"/>
      <c r="B319" s="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"/>
      <c r="B320" s="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"/>
      <c r="B321" s="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"/>
      <c r="B322" s="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"/>
      <c r="B323" s="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"/>
      <c r="B324" s="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"/>
      <c r="B325" s="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"/>
      <c r="B326" s="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"/>
      <c r="B327" s="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"/>
      <c r="B328" s="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"/>
      <c r="B329" s="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"/>
      <c r="B330" s="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"/>
      <c r="B331" s="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"/>
      <c r="B332" s="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"/>
      <c r="B333" s="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"/>
      <c r="B334" s="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"/>
      <c r="B335" s="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"/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"/>
      <c r="B337" s="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"/>
      <c r="B338" s="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"/>
      <c r="B339" s="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"/>
      <c r="B340" s="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"/>
      <c r="B341" s="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"/>
      <c r="B342" s="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"/>
      <c r="B343" s="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"/>
      <c r="B344" s="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"/>
      <c r="B345" s="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"/>
      <c r="B346" s="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"/>
      <c r="B347" s="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"/>
      <c r="B348" s="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"/>
      <c r="B349" s="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"/>
      <c r="B350" s="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"/>
      <c r="B351" s="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"/>
      <c r="B352" s="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"/>
      <c r="B353" s="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"/>
      <c r="B354" s="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"/>
      <c r="B355" s="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"/>
      <c r="B356" s="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"/>
      <c r="B357" s="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"/>
      <c r="B358" s="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"/>
      <c r="B359" s="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"/>
      <c r="B360" s="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"/>
      <c r="B361" s="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"/>
      <c r="B362" s="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"/>
      <c r="B363" s="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"/>
      <c r="B364" s="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"/>
      <c r="B365" s="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"/>
      <c r="B366" s="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"/>
      <c r="B367" s="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"/>
      <c r="B368" s="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"/>
      <c r="B369" s="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"/>
      <c r="B370" s="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"/>
      <c r="B371" s="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"/>
      <c r="B372" s="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"/>
      <c r="B373" s="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"/>
      <c r="B374" s="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"/>
      <c r="B375" s="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"/>
      <c r="B376" s="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"/>
      <c r="B377" s="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"/>
      <c r="B378" s="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"/>
      <c r="B379" s="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"/>
      <c r="B380" s="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"/>
      <c r="B381" s="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"/>
      <c r="B382" s="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"/>
      <c r="B383" s="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"/>
      <c r="B384" s="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"/>
      <c r="B385" s="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"/>
      <c r="B386" s="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"/>
      <c r="B387" s="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"/>
      <c r="B388" s="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"/>
      <c r="B389" s="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"/>
      <c r="B390" s="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"/>
      <c r="B391" s="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"/>
      <c r="B392" s="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"/>
      <c r="B393" s="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"/>
      <c r="B394" s="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"/>
      <c r="B395" s="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"/>
      <c r="B396" s="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"/>
      <c r="B397" s="2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"/>
      <c r="B398" s="2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"/>
      <c r="B399" s="2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"/>
      <c r="B400" s="2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"/>
      <c r="B401" s="2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"/>
      <c r="B402" s="2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"/>
      <c r="B403" s="2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"/>
      <c r="B404" s="2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"/>
      <c r="B405" s="2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"/>
      <c r="B406" s="2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"/>
      <c r="B407" s="2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"/>
      <c r="B408" s="2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"/>
      <c r="B409" s="2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"/>
      <c r="B410" s="2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"/>
      <c r="B411" s="2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"/>
      <c r="B412" s="2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"/>
      <c r="B413" s="2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"/>
      <c r="B414" s="2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"/>
      <c r="B415" s="2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"/>
      <c r="B416" s="2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"/>
      <c r="B417" s="2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"/>
      <c r="B418" s="2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"/>
      <c r="B419" s="2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"/>
      <c r="B420" s="2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"/>
      <c r="B421" s="2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"/>
      <c r="B422" s="2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"/>
      <c r="B423" s="2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"/>
      <c r="B424" s="2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"/>
      <c r="B425" s="2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"/>
      <c r="B426" s="2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"/>
      <c r="B427" s="2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"/>
      <c r="B428" s="2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"/>
      <c r="B429" s="2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"/>
      <c r="B430" s="2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"/>
      <c r="B431" s="2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"/>
      <c r="B432" s="2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"/>
      <c r="B433" s="2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"/>
      <c r="B434" s="2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"/>
      <c r="B435" s="2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"/>
      <c r="B436" s="2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"/>
      <c r="B437" s="2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"/>
      <c r="B438" s="2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"/>
      <c r="B439" s="2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"/>
      <c r="B440" s="2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"/>
      <c r="B441" s="2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"/>
      <c r="B442" s="2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"/>
      <c r="B443" s="2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"/>
      <c r="B444" s="2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"/>
      <c r="B445" s="2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"/>
      <c r="B446" s="2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"/>
      <c r="B447" s="2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"/>
      <c r="B448" s="2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"/>
      <c r="B449" s="2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"/>
      <c r="B450" s="2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"/>
      <c r="B451" s="2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"/>
      <c r="B452" s="2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"/>
      <c r="B453" s="2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"/>
      <c r="B454" s="2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"/>
      <c r="B455" s="2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"/>
      <c r="B456" s="2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"/>
      <c r="B457" s="2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"/>
      <c r="B458" s="2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"/>
      <c r="B459" s="2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"/>
      <c r="B460" s="2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"/>
      <c r="B461" s="2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"/>
      <c r="B462" s="2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"/>
      <c r="B463" s="2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"/>
      <c r="B464" s="2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"/>
      <c r="B465" s="2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"/>
      <c r="B466" s="2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"/>
      <c r="B467" s="2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"/>
      <c r="B468" s="2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"/>
      <c r="B469" s="2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"/>
      <c r="B470" s="2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"/>
      <c r="B471" s="2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"/>
      <c r="B472" s="2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"/>
      <c r="B473" s="2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"/>
      <c r="B474" s="2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"/>
      <c r="B475" s="2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"/>
      <c r="B476" s="2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"/>
      <c r="B477" s="2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"/>
      <c r="B478" s="2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"/>
      <c r="B479" s="2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"/>
      <c r="B480" s="2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"/>
      <c r="B481" s="2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"/>
      <c r="B482" s="2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"/>
      <c r="B483" s="2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"/>
      <c r="B484" s="2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"/>
      <c r="B485" s="2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"/>
      <c r="B486" s="2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"/>
      <c r="B487" s="2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"/>
      <c r="B488" s="2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"/>
      <c r="B489" s="2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"/>
      <c r="B490" s="2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"/>
      <c r="B491" s="2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"/>
      <c r="B492" s="2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"/>
      <c r="B493" s="2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"/>
      <c r="B494" s="2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"/>
      <c r="B495" s="2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"/>
      <c r="B496" s="2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"/>
      <c r="B497" s="2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"/>
      <c r="B498" s="2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"/>
      <c r="B499" s="2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"/>
      <c r="B500" s="2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"/>
      <c r="B501" s="2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"/>
      <c r="B502" s="2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"/>
      <c r="B503" s="2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"/>
      <c r="B504" s="2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"/>
      <c r="B505" s="2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"/>
      <c r="B506" s="2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"/>
      <c r="B507" s="2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"/>
      <c r="B508" s="2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"/>
      <c r="B509" s="2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"/>
      <c r="B510" s="2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"/>
      <c r="B511" s="2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"/>
      <c r="B512" s="2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"/>
      <c r="B513" s="2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"/>
      <c r="B514" s="2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"/>
      <c r="B515" s="2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"/>
      <c r="B516" s="2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"/>
      <c r="B517" s="2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"/>
      <c r="B518" s="2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"/>
      <c r="B519" s="2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"/>
      <c r="B520" s="2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"/>
      <c r="B521" s="2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"/>
      <c r="B522" s="2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"/>
      <c r="B523" s="2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"/>
      <c r="B524" s="2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"/>
      <c r="B525" s="2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"/>
      <c r="B526" s="2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"/>
      <c r="B527" s="2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"/>
      <c r="B528" s="2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"/>
      <c r="B529" s="2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"/>
      <c r="B530" s="2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"/>
      <c r="B531" s="2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"/>
      <c r="B532" s="2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"/>
      <c r="B533" s="2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"/>
      <c r="B534" s="2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"/>
      <c r="B535" s="2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"/>
      <c r="B536" s="2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"/>
      <c r="B537" s="2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"/>
      <c r="B538" s="2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"/>
      <c r="B539" s="2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"/>
      <c r="B540" s="2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"/>
      <c r="B541" s="2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"/>
      <c r="B542" s="2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"/>
      <c r="B543" s="2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"/>
      <c r="B544" s="2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"/>
      <c r="B545" s="2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"/>
      <c r="B546" s="2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"/>
      <c r="B547" s="2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"/>
      <c r="B548" s="2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"/>
      <c r="B549" s="2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"/>
      <c r="B550" s="2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"/>
      <c r="B551" s="2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"/>
      <c r="B552" s="2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"/>
      <c r="B553" s="2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"/>
      <c r="B554" s="2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"/>
      <c r="B555" s="2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"/>
      <c r="B556" s="2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"/>
      <c r="B557" s="2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"/>
      <c r="B558" s="2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"/>
      <c r="B559" s="2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"/>
      <c r="B560" s="2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"/>
      <c r="B561" s="2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"/>
      <c r="B562" s="2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"/>
      <c r="B563" s="2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"/>
      <c r="B564" s="2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"/>
      <c r="B565" s="2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"/>
      <c r="B566" s="2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"/>
      <c r="B567" s="2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"/>
      <c r="B568" s="2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"/>
      <c r="B569" s="2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"/>
      <c r="B570" s="2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"/>
      <c r="B571" s="2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"/>
      <c r="B572" s="2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"/>
      <c r="B573" s="2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"/>
      <c r="B574" s="2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"/>
      <c r="B575" s="2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"/>
      <c r="B576" s="2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"/>
      <c r="B577" s="2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"/>
      <c r="B578" s="2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"/>
      <c r="B579" s="2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"/>
      <c r="B580" s="2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"/>
      <c r="B581" s="2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"/>
      <c r="B582" s="2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"/>
      <c r="B583" s="2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"/>
      <c r="B584" s="2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"/>
      <c r="B585" s="2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"/>
      <c r="B586" s="2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"/>
      <c r="B587" s="2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"/>
      <c r="B588" s="2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"/>
      <c r="B589" s="2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"/>
      <c r="B590" s="2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"/>
      <c r="B591" s="2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"/>
      <c r="B592" s="2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"/>
      <c r="B593" s="2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"/>
      <c r="B594" s="2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"/>
      <c r="B595" s="2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"/>
      <c r="B596" s="2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"/>
      <c r="B597" s="2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"/>
      <c r="B598" s="2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"/>
      <c r="B599" s="2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"/>
      <c r="B600" s="2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"/>
      <c r="B601" s="2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"/>
      <c r="B602" s="2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"/>
      <c r="B603" s="2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"/>
      <c r="B604" s="2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"/>
      <c r="B605" s="2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"/>
      <c r="B606" s="2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"/>
      <c r="B607" s="2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"/>
      <c r="B608" s="2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"/>
      <c r="B609" s="2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"/>
      <c r="B610" s="2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"/>
      <c r="B611" s="2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"/>
      <c r="B612" s="2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"/>
      <c r="B613" s="2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"/>
      <c r="B614" s="2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"/>
      <c r="B615" s="2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"/>
      <c r="B616" s="2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"/>
      <c r="B617" s="2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"/>
      <c r="B618" s="2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"/>
      <c r="B619" s="2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"/>
      <c r="B620" s="2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"/>
      <c r="B621" s="2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"/>
      <c r="B622" s="2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"/>
      <c r="B623" s="2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"/>
      <c r="B624" s="2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"/>
      <c r="B625" s="2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"/>
      <c r="B626" s="2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"/>
      <c r="B627" s="2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"/>
      <c r="B628" s="2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"/>
      <c r="B629" s="2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"/>
      <c r="B630" s="2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"/>
      <c r="B631" s="2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"/>
      <c r="B632" s="2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"/>
      <c r="B633" s="2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"/>
      <c r="B634" s="2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"/>
      <c r="B635" s="2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"/>
      <c r="B636" s="2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"/>
      <c r="B637" s="2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"/>
      <c r="B638" s="2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"/>
      <c r="B639" s="2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"/>
      <c r="B640" s="2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"/>
      <c r="B641" s="2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"/>
      <c r="B642" s="2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"/>
      <c r="B643" s="2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"/>
      <c r="B644" s="2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"/>
      <c r="B645" s="2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"/>
      <c r="B646" s="2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"/>
      <c r="B647" s="2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"/>
      <c r="B648" s="2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"/>
      <c r="B649" s="2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"/>
      <c r="B650" s="2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"/>
      <c r="B651" s="2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"/>
      <c r="B652" s="2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"/>
      <c r="B653" s="2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"/>
      <c r="B654" s="2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"/>
      <c r="B655" s="2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"/>
      <c r="B656" s="2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"/>
      <c r="B657" s="2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"/>
      <c r="B658" s="2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"/>
      <c r="B659" s="2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"/>
      <c r="B660" s="2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"/>
      <c r="B661" s="2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"/>
      <c r="B662" s="2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"/>
      <c r="B663" s="2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"/>
      <c r="B664" s="2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"/>
      <c r="B665" s="2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"/>
      <c r="B666" s="2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"/>
      <c r="B667" s="2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"/>
      <c r="B668" s="2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"/>
      <c r="B669" s="2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"/>
      <c r="B670" s="2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"/>
      <c r="B671" s="2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"/>
      <c r="B672" s="2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"/>
      <c r="B673" s="2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"/>
      <c r="B674" s="2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"/>
      <c r="B675" s="2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"/>
      <c r="B676" s="2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"/>
      <c r="B677" s="2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"/>
      <c r="B678" s="2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"/>
      <c r="B679" s="2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"/>
      <c r="B680" s="2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"/>
      <c r="B681" s="2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"/>
      <c r="B682" s="2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"/>
      <c r="B683" s="2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"/>
      <c r="B684" s="2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"/>
      <c r="B685" s="2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"/>
      <c r="B686" s="2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"/>
      <c r="B687" s="2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"/>
      <c r="B688" s="2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"/>
      <c r="B689" s="2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"/>
      <c r="B690" s="2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"/>
      <c r="B691" s="2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"/>
      <c r="B692" s="2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"/>
      <c r="B693" s="2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"/>
      <c r="B694" s="2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"/>
      <c r="B695" s="2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"/>
      <c r="B696" s="2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"/>
      <c r="B697" s="2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"/>
      <c r="B698" s="2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"/>
      <c r="B699" s="2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"/>
      <c r="B700" s="2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"/>
      <c r="B701" s="2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"/>
      <c r="B702" s="2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"/>
      <c r="B703" s="2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"/>
      <c r="B704" s="2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"/>
      <c r="B705" s="2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"/>
      <c r="B706" s="2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"/>
      <c r="B707" s="2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"/>
      <c r="B708" s="2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"/>
      <c r="B709" s="2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"/>
      <c r="B710" s="2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"/>
      <c r="B711" s="2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"/>
      <c r="B712" s="2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"/>
      <c r="B713" s="2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"/>
      <c r="B714" s="2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"/>
      <c r="B715" s="2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"/>
      <c r="B716" s="2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"/>
      <c r="B717" s="2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"/>
      <c r="B718" s="2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"/>
      <c r="B719" s="2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"/>
      <c r="B720" s="2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"/>
      <c r="B721" s="2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"/>
      <c r="B722" s="2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"/>
      <c r="B723" s="2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"/>
      <c r="B724" s="2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"/>
      <c r="B725" s="2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"/>
      <c r="B726" s="2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"/>
      <c r="B727" s="2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"/>
      <c r="B728" s="2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"/>
      <c r="B729" s="2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"/>
      <c r="B730" s="2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"/>
      <c r="B731" s="2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"/>
      <c r="B732" s="2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"/>
      <c r="B733" s="2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"/>
      <c r="B734" s="2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"/>
      <c r="B735" s="2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"/>
      <c r="B736" s="2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"/>
      <c r="B737" s="2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"/>
      <c r="B738" s="2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"/>
      <c r="B739" s="2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"/>
      <c r="B740" s="2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"/>
      <c r="B741" s="2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"/>
      <c r="B742" s="2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"/>
      <c r="B743" s="2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"/>
      <c r="B744" s="2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"/>
      <c r="B745" s="2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"/>
      <c r="B746" s="2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"/>
      <c r="B747" s="2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"/>
      <c r="B748" s="2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"/>
      <c r="B749" s="2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"/>
      <c r="B750" s="2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"/>
      <c r="B751" s="2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"/>
      <c r="B752" s="2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"/>
      <c r="B753" s="2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"/>
      <c r="B754" s="2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"/>
      <c r="B755" s="2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"/>
      <c r="B756" s="2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"/>
      <c r="B757" s="2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"/>
      <c r="B758" s="2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"/>
      <c r="B759" s="2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"/>
      <c r="B760" s="2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"/>
      <c r="B761" s="2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"/>
      <c r="B762" s="2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"/>
      <c r="B763" s="2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"/>
      <c r="B764" s="2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"/>
      <c r="B765" s="2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"/>
      <c r="B766" s="2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"/>
      <c r="B767" s="2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"/>
      <c r="B768" s="2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"/>
      <c r="B769" s="2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"/>
      <c r="B770" s="2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"/>
      <c r="B771" s="2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"/>
      <c r="B772" s="2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"/>
      <c r="B773" s="2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"/>
      <c r="B774" s="2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"/>
      <c r="B775" s="2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"/>
      <c r="B776" s="2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"/>
      <c r="B777" s="2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"/>
      <c r="B778" s="2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"/>
      <c r="B779" s="2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"/>
      <c r="B780" s="2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"/>
      <c r="B781" s="2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"/>
      <c r="B782" s="2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"/>
      <c r="B783" s="2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"/>
      <c r="B784" s="2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"/>
      <c r="B785" s="2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"/>
      <c r="B786" s="2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"/>
      <c r="B787" s="2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"/>
      <c r="B788" s="2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"/>
      <c r="B789" s="2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"/>
      <c r="B790" s="2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"/>
      <c r="B791" s="2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"/>
      <c r="B792" s="2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"/>
      <c r="B793" s="2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"/>
      <c r="B794" s="2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"/>
      <c r="B795" s="2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"/>
      <c r="B796" s="2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"/>
      <c r="B797" s="2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"/>
      <c r="B798" s="2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"/>
      <c r="B799" s="2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"/>
      <c r="B800" s="2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"/>
      <c r="B801" s="2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"/>
      <c r="B802" s="2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"/>
      <c r="B803" s="2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"/>
      <c r="B804" s="2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"/>
      <c r="B805" s="2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"/>
      <c r="B806" s="2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"/>
      <c r="B807" s="2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"/>
      <c r="B808" s="2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"/>
      <c r="B809" s="2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"/>
      <c r="B810" s="2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"/>
      <c r="B811" s="2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"/>
      <c r="B812" s="2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"/>
      <c r="B813" s="2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"/>
      <c r="B814" s="2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"/>
      <c r="B815" s="2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"/>
      <c r="B816" s="2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"/>
      <c r="B817" s="2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"/>
      <c r="B818" s="2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"/>
      <c r="B819" s="2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"/>
      <c r="B820" s="2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"/>
      <c r="B821" s="2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"/>
      <c r="B822" s="2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"/>
      <c r="B823" s="2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"/>
      <c r="B824" s="2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"/>
      <c r="B825" s="2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"/>
      <c r="B826" s="2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"/>
      <c r="B827" s="2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"/>
      <c r="B828" s="2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"/>
      <c r="B829" s="2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"/>
      <c r="B830" s="2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"/>
      <c r="B831" s="2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"/>
      <c r="B832" s="2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"/>
      <c r="B833" s="2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"/>
      <c r="B834" s="2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"/>
      <c r="B835" s="2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"/>
      <c r="B836" s="2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"/>
      <c r="B837" s="2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"/>
      <c r="B838" s="2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"/>
      <c r="B839" s="2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"/>
      <c r="B840" s="2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"/>
      <c r="B841" s="2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"/>
      <c r="B842" s="2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"/>
      <c r="B843" s="2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"/>
      <c r="B844" s="2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"/>
      <c r="B845" s="2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"/>
      <c r="B846" s="2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"/>
      <c r="B847" s="2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"/>
      <c r="B848" s="2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"/>
      <c r="B849" s="2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"/>
      <c r="B850" s="2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"/>
      <c r="B851" s="2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"/>
      <c r="B852" s="2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"/>
      <c r="B853" s="2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"/>
      <c r="B854" s="2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"/>
      <c r="B855" s="2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"/>
      <c r="B856" s="2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"/>
      <c r="B857" s="2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"/>
      <c r="B858" s="2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"/>
      <c r="B859" s="2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"/>
      <c r="B860" s="2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"/>
      <c r="B861" s="2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"/>
      <c r="B862" s="2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"/>
      <c r="B863" s="2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"/>
      <c r="B864" s="2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"/>
      <c r="B865" s="2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"/>
      <c r="B866" s="2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"/>
      <c r="B867" s="2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"/>
      <c r="B868" s="2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"/>
      <c r="B869" s="2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"/>
      <c r="B870" s="2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"/>
      <c r="B871" s="2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"/>
      <c r="B872" s="2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"/>
      <c r="B873" s="2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"/>
      <c r="B874" s="2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"/>
      <c r="B875" s="2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"/>
      <c r="B876" s="2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"/>
      <c r="B877" s="2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"/>
      <c r="B878" s="2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"/>
      <c r="B879" s="2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"/>
      <c r="B880" s="2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"/>
      <c r="B881" s="2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"/>
      <c r="B882" s="2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"/>
      <c r="B883" s="2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"/>
      <c r="B884" s="2"/>
      <c r="C884" s="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"/>
      <c r="B885" s="2"/>
      <c r="C885" s="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"/>
      <c r="B886" s="2"/>
      <c r="C886" s="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"/>
      <c r="B887" s="2"/>
      <c r="C887" s="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"/>
      <c r="B888" s="2"/>
      <c r="C888" s="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"/>
      <c r="B889" s="2"/>
      <c r="C889" s="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"/>
      <c r="B890" s="2"/>
      <c r="C890" s="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"/>
      <c r="B891" s="2"/>
      <c r="C891" s="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"/>
      <c r="B892" s="2"/>
      <c r="C892" s="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"/>
      <c r="B893" s="2"/>
      <c r="C893" s="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"/>
      <c r="B894" s="2"/>
      <c r="C894" s="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"/>
      <c r="B895" s="2"/>
      <c r="C895" s="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"/>
      <c r="B896" s="2"/>
      <c r="C896" s="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"/>
      <c r="B897" s="2"/>
      <c r="C897" s="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"/>
      <c r="B898" s="2"/>
      <c r="C898" s="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"/>
      <c r="B899" s="2"/>
      <c r="C899" s="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"/>
      <c r="B900" s="2"/>
      <c r="C900" s="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"/>
      <c r="B901" s="2"/>
      <c r="C901" s="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"/>
      <c r="B902" s="2"/>
      <c r="C902" s="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"/>
      <c r="B903" s="2"/>
      <c r="C903" s="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"/>
      <c r="B904" s="2"/>
      <c r="C904" s="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"/>
      <c r="B905" s="2"/>
      <c r="C905" s="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"/>
      <c r="B906" s="2"/>
      <c r="C906" s="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"/>
      <c r="B907" s="2"/>
      <c r="C907" s="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"/>
      <c r="B908" s="2"/>
      <c r="C908" s="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"/>
      <c r="B909" s="2"/>
      <c r="C909" s="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"/>
      <c r="B910" s="2"/>
      <c r="C910" s="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"/>
      <c r="B911" s="2"/>
      <c r="C911" s="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"/>
      <c r="B912" s="2"/>
      <c r="C912" s="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"/>
      <c r="B913" s="2"/>
      <c r="C913" s="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"/>
      <c r="B914" s="2"/>
      <c r="C914" s="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"/>
      <c r="B915" s="2"/>
      <c r="C915" s="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"/>
      <c r="B916" s="2"/>
      <c r="C916" s="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"/>
      <c r="B917" s="2"/>
      <c r="C917" s="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"/>
      <c r="B918" s="2"/>
      <c r="C918" s="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"/>
      <c r="B919" s="2"/>
      <c r="C919" s="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"/>
      <c r="B920" s="2"/>
      <c r="C920" s="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"/>
      <c r="B921" s="2"/>
      <c r="C921" s="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"/>
      <c r="B922" s="2"/>
      <c r="C922" s="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"/>
      <c r="B923" s="2"/>
      <c r="C923" s="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"/>
      <c r="B924" s="2"/>
      <c r="C924" s="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"/>
      <c r="B925" s="2"/>
      <c r="C925" s="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"/>
      <c r="B926" s="2"/>
      <c r="C926" s="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"/>
      <c r="B927" s="2"/>
      <c r="C927" s="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"/>
      <c r="B928" s="2"/>
      <c r="C928" s="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"/>
      <c r="B929" s="2"/>
      <c r="C929" s="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"/>
      <c r="B930" s="2"/>
      <c r="C930" s="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"/>
      <c r="B931" s="2"/>
      <c r="C931" s="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"/>
      <c r="B932" s="2"/>
      <c r="C932" s="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"/>
      <c r="B933" s="2"/>
      <c r="C933" s="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"/>
      <c r="B934" s="2"/>
      <c r="C934" s="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"/>
      <c r="B935" s="2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"/>
      <c r="B936" s="2"/>
      <c r="C936" s="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"/>
      <c r="B937" s="2"/>
      <c r="C937" s="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"/>
      <c r="B938" s="2"/>
      <c r="C938" s="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"/>
      <c r="B939" s="2"/>
      <c r="C939" s="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"/>
      <c r="B940" s="2"/>
      <c r="C940" s="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"/>
      <c r="B941" s="2"/>
      <c r="C941" s="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"/>
      <c r="B942" s="2"/>
      <c r="C942" s="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"/>
      <c r="B943" s="2"/>
      <c r="C943" s="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"/>
      <c r="B944" s="2"/>
      <c r="C944" s="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"/>
      <c r="B945" s="2"/>
      <c r="C945" s="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"/>
      <c r="B946" s="2"/>
      <c r="C946" s="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"/>
      <c r="B947" s="2"/>
      <c r="C947" s="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"/>
      <c r="B948" s="2"/>
      <c r="C948" s="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"/>
      <c r="B949" s="2"/>
      <c r="C949" s="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"/>
      <c r="B950" s="2"/>
      <c r="C950" s="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"/>
      <c r="B951" s="2"/>
      <c r="C951" s="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"/>
      <c r="B952" s="2"/>
      <c r="C952" s="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"/>
      <c r="B953" s="2"/>
      <c r="C953" s="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"/>
      <c r="B954" s="2"/>
      <c r="C954" s="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"/>
      <c r="B955" s="2"/>
      <c r="C955" s="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"/>
      <c r="B956" s="2"/>
      <c r="C956" s="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"/>
      <c r="B957" s="2"/>
      <c r="C957" s="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"/>
      <c r="B958" s="2"/>
      <c r="C958" s="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"/>
      <c r="B959" s="2"/>
      <c r="C959" s="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"/>
      <c r="B960" s="2"/>
      <c r="C960" s="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"/>
      <c r="B961" s="2"/>
      <c r="C961" s="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"/>
      <c r="B962" s="2"/>
      <c r="C962" s="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"/>
      <c r="B963" s="2"/>
      <c r="C963" s="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"/>
      <c r="B964" s="2"/>
      <c r="C964" s="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"/>
      <c r="B965" s="2"/>
      <c r="C965" s="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"/>
      <c r="B966" s="2"/>
      <c r="C966" s="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"/>
      <c r="B967" s="2"/>
      <c r="C967" s="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"/>
      <c r="B968" s="2"/>
      <c r="C968" s="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"/>
      <c r="B969" s="2"/>
      <c r="C969" s="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"/>
      <c r="B970" s="2"/>
      <c r="C970" s="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"/>
      <c r="B971" s="2"/>
      <c r="C971" s="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"/>
      <c r="B972" s="2"/>
      <c r="C972" s="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"/>
      <c r="B973" s="2"/>
      <c r="C973" s="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"/>
      <c r="B974" s="2"/>
      <c r="C974" s="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"/>
      <c r="B975" s="2"/>
      <c r="C975" s="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"/>
      <c r="B976" s="2"/>
      <c r="C976" s="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"/>
      <c r="B977" s="2"/>
      <c r="C977" s="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"/>
      <c r="B978" s="2"/>
      <c r="C978" s="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"/>
      <c r="B979" s="2"/>
      <c r="C979" s="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"/>
      <c r="B980" s="2"/>
      <c r="C980" s="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"/>
      <c r="B981" s="2"/>
      <c r="C981" s="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"/>
      <c r="B982" s="2"/>
      <c r="C982" s="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"/>
      <c r="B983" s="2"/>
      <c r="C983" s="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"/>
      <c r="B984" s="2"/>
      <c r="C984" s="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"/>
      <c r="B985" s="2"/>
      <c r="C985" s="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"/>
      <c r="B986" s="2"/>
      <c r="C986" s="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"/>
      <c r="B987" s="2"/>
      <c r="C987" s="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"/>
      <c r="B988" s="2"/>
      <c r="C988" s="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"/>
      <c r="B989" s="2"/>
      <c r="C989" s="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"/>
      <c r="B990" s="2"/>
      <c r="C990" s="3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"/>
      <c r="B991" s="2"/>
      <c r="C991" s="3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"/>
      <c r="B992" s="2"/>
      <c r="C992" s="3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"/>
      <c r="B993" s="2"/>
      <c r="C993" s="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"/>
      <c r="B994" s="2"/>
      <c r="C994" s="3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"/>
      <c r="B995" s="2"/>
      <c r="C995" s="3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"/>
      <c r="B996" s="2"/>
      <c r="C996" s="3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"/>
      <c r="B997" s="2"/>
      <c r="C997" s="3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"/>
      <c r="B998" s="2"/>
      <c r="C998" s="3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"/>
      <c r="B999" s="2"/>
      <c r="C999" s="3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"/>
      <c r="B1000" s="2"/>
      <c r="C1000" s="3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5" footer="0.0" header="0.0" left="0.25" right="0.25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.0"/>
    <col customWidth="1" min="2" max="2" width="31.0"/>
    <col customWidth="1" min="3" max="3" width="30.29"/>
    <col customWidth="1" min="4" max="4" width="12.29"/>
    <col customWidth="1" min="5" max="5" width="6.71"/>
    <col customWidth="1" min="6" max="7" width="8.71"/>
    <col customWidth="1" min="8" max="26" width="10.71"/>
  </cols>
  <sheetData>
    <row r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 t="s">
        <v>75</v>
      </c>
      <c r="C2" s="3" t="s">
        <v>78</v>
      </c>
      <c r="D2" s="4">
        <v>30.682</v>
      </c>
      <c r="E2" s="4" t="s">
        <v>77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2" t="s">
        <v>72</v>
      </c>
      <c r="C3" s="3" t="s">
        <v>79</v>
      </c>
      <c r="D3" s="4">
        <v>332.389</v>
      </c>
      <c r="E3" s="4" t="s">
        <v>61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2" t="s">
        <v>33</v>
      </c>
      <c r="C4" s="3" t="s">
        <v>34</v>
      </c>
      <c r="D4" s="4">
        <v>1600.0</v>
      </c>
      <c r="E4" s="4" t="s">
        <v>11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2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2"/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"/>
      <c r="B7" s="2"/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1"/>
      <c r="B8" s="2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"/>
      <c r="B9" s="2"/>
      <c r="C9" s="3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"/>
      <c r="B10" s="2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"/>
      <c r="B11" s="2"/>
      <c r="C11" s="3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"/>
      <c r="B12" s="2"/>
      <c r="C12" s="3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"/>
      <c r="B13" s="2"/>
      <c r="C13" s="3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"/>
      <c r="B14" s="2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"/>
      <c r="B15" s="2"/>
      <c r="C15" s="3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/>
      <c r="B16" s="2"/>
      <c r="C16" s="3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" t="s">
        <v>80</v>
      </c>
      <c r="B17" s="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"/>
      <c r="B18" s="2" t="s">
        <v>81</v>
      </c>
      <c r="C18" s="3" t="s">
        <v>17</v>
      </c>
      <c r="D18" s="6">
        <f>6.89476*F18</f>
        <v>248.21136</v>
      </c>
      <c r="E18" s="4" t="s">
        <v>15</v>
      </c>
      <c r="F18" s="7">
        <v>36.0</v>
      </c>
      <c r="G18" s="4" t="s">
        <v>18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"/>
      <c r="B19" s="2" t="s">
        <v>72</v>
      </c>
      <c r="C19" s="3" t="s">
        <v>79</v>
      </c>
      <c r="D19" s="6">
        <f>9806650*D3</f>
        <v>3259622587</v>
      </c>
      <c r="E19" s="4" t="s">
        <v>60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"/>
      <c r="B20" s="2" t="s">
        <v>82</v>
      </c>
      <c r="C20" s="3" t="s">
        <v>83</v>
      </c>
      <c r="D20" s="6">
        <f>D19/D4</f>
        <v>2037264.117</v>
      </c>
      <c r="E20" s="4" t="s">
        <v>84</v>
      </c>
      <c r="F20" s="5">
        <f>D20/9806.65</f>
        <v>207.743125</v>
      </c>
      <c r="G20" s="4" t="s">
        <v>77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"/>
      <c r="B21" s="2" t="s">
        <v>85</v>
      </c>
      <c r="C21" s="3" t="s">
        <v>86</v>
      </c>
      <c r="D21" s="4">
        <v>110.0</v>
      </c>
      <c r="E21" s="4" t="s">
        <v>11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"/>
      <c r="B22" s="2" t="s">
        <v>87</v>
      </c>
      <c r="C22" s="3" t="s">
        <v>88</v>
      </c>
      <c r="D22" s="4">
        <v>40.0</v>
      </c>
      <c r="E22" s="4" t="s">
        <v>11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"/>
      <c r="B23" s="2" t="s">
        <v>89</v>
      </c>
      <c r="C23" s="3" t="s">
        <v>90</v>
      </c>
      <c r="D23" s="4">
        <f>D21+2*D22</f>
        <v>190</v>
      </c>
      <c r="E23" s="4" t="s">
        <v>11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"/>
      <c r="B24" s="2" t="s">
        <v>91</v>
      </c>
      <c r="C24" s="3" t="s">
        <v>92</v>
      </c>
      <c r="D24" s="7">
        <v>320.0</v>
      </c>
      <c r="E24" s="4" t="s">
        <v>11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"/>
      <c r="B25" s="2" t="s">
        <v>93</v>
      </c>
      <c r="C25" s="3" t="s">
        <v>94</v>
      </c>
      <c r="D25" s="8">
        <f>D20/(0.9*D18*D24)</f>
        <v>28.49923444</v>
      </c>
      <c r="E25" s="4" t="s">
        <v>11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"/>
      <c r="B26" s="2" t="s">
        <v>95</v>
      </c>
      <c r="C26" s="3" t="s">
        <v>96</v>
      </c>
      <c r="D26" s="6">
        <f>ROUNDUP(D25/25.4*8,0)</f>
        <v>9</v>
      </c>
      <c r="E26" s="12" t="s">
        <v>97</v>
      </c>
      <c r="F26" s="8">
        <f>ROUND(D26/8*25.4,1)</f>
        <v>28.6</v>
      </c>
      <c r="G26" s="4" t="s">
        <v>11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"/>
      <c r="B27" s="2" t="s">
        <v>82</v>
      </c>
      <c r="C27" s="3" t="s">
        <v>98</v>
      </c>
      <c r="D27" s="6">
        <f>D19/(F26+D4)</f>
        <v>2001487.527</v>
      </c>
      <c r="E27" s="4" t="s">
        <v>84</v>
      </c>
      <c r="F27" s="5">
        <f>D27/9806.65</f>
        <v>204.0949282</v>
      </c>
      <c r="G27" s="4" t="s">
        <v>77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" t="s">
        <v>99</v>
      </c>
      <c r="B28" s="2"/>
      <c r="C28" s="3"/>
      <c r="D28" s="4"/>
      <c r="E28" s="4"/>
      <c r="F28" s="13" t="s">
        <v>100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"/>
      <c r="B29" s="2" t="s">
        <v>101</v>
      </c>
      <c r="C29" s="3" t="s">
        <v>102</v>
      </c>
      <c r="D29" s="4">
        <v>372.0</v>
      </c>
      <c r="E29" s="4" t="s">
        <v>15</v>
      </c>
      <c r="F29" s="4" t="s">
        <v>103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"/>
      <c r="B30" s="2" t="s">
        <v>104</v>
      </c>
      <c r="C30" s="3" t="s">
        <v>105</v>
      </c>
      <c r="D30" s="6">
        <v>8.0</v>
      </c>
      <c r="E30" s="12" t="s">
        <v>97</v>
      </c>
      <c r="F30" s="8">
        <f>D30/8*25.4</f>
        <v>25.4</v>
      </c>
      <c r="G30" s="4" t="s">
        <v>11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2" t="s">
        <v>106</v>
      </c>
      <c r="C31" s="3" t="s">
        <v>107</v>
      </c>
      <c r="D31" s="8">
        <f>4*D27/(0.75*PI()*D29*F30^2)</f>
        <v>14.15765647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2" t="s">
        <v>108</v>
      </c>
      <c r="C32" s="3" t="s">
        <v>109</v>
      </c>
      <c r="D32" s="6">
        <f>ROUNDUP(D31/2,0)*2</f>
        <v>16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2" t="s">
        <v>110</v>
      </c>
      <c r="C33" s="3" t="s">
        <v>111</v>
      </c>
      <c r="D33" s="6">
        <f>3*F30</f>
        <v>76.2</v>
      </c>
      <c r="E33" s="4" t="s">
        <v>11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2" t="s">
        <v>112</v>
      </c>
      <c r="C34" s="3" t="s">
        <v>113</v>
      </c>
      <c r="D34" s="6">
        <v>75.0</v>
      </c>
      <c r="E34" s="4" t="s">
        <v>11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2" t="s">
        <v>114</v>
      </c>
      <c r="C35" s="3" t="s">
        <v>115</v>
      </c>
      <c r="D35" s="4">
        <f>(1+D32/2)*D34</f>
        <v>675</v>
      </c>
      <c r="E35" s="4" t="s">
        <v>11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" t="s">
        <v>116</v>
      </c>
      <c r="B36" s="2"/>
      <c r="C36" s="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"/>
      <c r="B37" s="2" t="s">
        <v>81</v>
      </c>
      <c r="C37" s="3" t="s">
        <v>17</v>
      </c>
      <c r="D37" s="6">
        <f>6.89476*F37</f>
        <v>248.21136</v>
      </c>
      <c r="E37" s="4" t="s">
        <v>15</v>
      </c>
      <c r="F37" s="7">
        <v>36.0</v>
      </c>
      <c r="G37" s="4" t="s">
        <v>18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"/>
      <c r="B38" s="2" t="s">
        <v>101</v>
      </c>
      <c r="C38" s="3" t="s">
        <v>102</v>
      </c>
      <c r="D38" s="4">
        <v>188.0</v>
      </c>
      <c r="E38" s="4" t="s">
        <v>15</v>
      </c>
      <c r="F38" s="4" t="s">
        <v>117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"/>
      <c r="B39" s="2" t="s">
        <v>118</v>
      </c>
      <c r="C39" s="3" t="s">
        <v>119</v>
      </c>
      <c r="D39" s="6">
        <f>9806.65*D2</f>
        <v>300887.6353</v>
      </c>
      <c r="E39" s="4" t="s">
        <v>84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"/>
      <c r="B40" s="2" t="s">
        <v>104</v>
      </c>
      <c r="C40" s="3" t="s">
        <v>105</v>
      </c>
      <c r="D40" s="6">
        <v>5.0</v>
      </c>
      <c r="E40" s="12" t="s">
        <v>97</v>
      </c>
      <c r="F40" s="8">
        <f>D40/8*25.4</f>
        <v>15.875</v>
      </c>
      <c r="G40" s="4" t="s">
        <v>11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"/>
      <c r="B41" s="2" t="s">
        <v>106</v>
      </c>
      <c r="C41" s="3" t="s">
        <v>120</v>
      </c>
      <c r="D41" s="5">
        <f>4*D39/(0.75*PI()*D38*F40^2)</f>
        <v>10.78121928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"/>
      <c r="B42" s="2" t="s">
        <v>108</v>
      </c>
      <c r="C42" s="3" t="s">
        <v>109</v>
      </c>
      <c r="D42" s="6">
        <f>ROUNDUP(D41,0)</f>
        <v>11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"/>
      <c r="B43" s="2" t="s">
        <v>110</v>
      </c>
      <c r="C43" s="3" t="s">
        <v>111</v>
      </c>
      <c r="D43" s="6">
        <f>3*F40</f>
        <v>47.625</v>
      </c>
      <c r="E43" s="4" t="s">
        <v>11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"/>
      <c r="B44" s="2" t="s">
        <v>112</v>
      </c>
      <c r="C44" s="3" t="s">
        <v>113</v>
      </c>
      <c r="D44" s="6">
        <v>50.0</v>
      </c>
      <c r="E44" s="4" t="s">
        <v>11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"/>
      <c r="B45" s="2" t="s">
        <v>121</v>
      </c>
      <c r="C45" s="3" t="s">
        <v>122</v>
      </c>
      <c r="D45" s="4">
        <f>(D42+1)*D44</f>
        <v>600</v>
      </c>
      <c r="E45" s="4" t="s">
        <v>11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"/>
      <c r="B46" s="2" t="s">
        <v>123</v>
      </c>
      <c r="C46" s="3" t="s">
        <v>124</v>
      </c>
      <c r="D46" s="4">
        <f>2*D44</f>
        <v>100</v>
      </c>
      <c r="E46" s="4" t="s">
        <v>11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"/>
      <c r="B47" s="2" t="s">
        <v>93</v>
      </c>
      <c r="C47" s="3" t="s">
        <v>125</v>
      </c>
      <c r="D47" s="8">
        <f>D39/(0.9*D37*D46)</f>
        <v>13.46914963</v>
      </c>
      <c r="E47" s="4" t="s">
        <v>11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"/>
      <c r="B48" s="2"/>
      <c r="C48" s="3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"/>
      <c r="B49" s="2"/>
      <c r="C49" s="3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"/>
      <c r="B50" s="2"/>
      <c r="C50" s="3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"/>
      <c r="B51" s="2"/>
      <c r="C51" s="3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"/>
      <c r="B52" s="2"/>
      <c r="C52" s="3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"/>
      <c r="B53" s="2"/>
      <c r="C53" s="3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"/>
      <c r="B54" s="2"/>
      <c r="C54" s="3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"/>
      <c r="B55" s="2"/>
      <c r="C55" s="3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"/>
      <c r="B56" s="2"/>
      <c r="C56" s="3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"/>
      <c r="B57" s="2"/>
      <c r="C57" s="3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"/>
      <c r="B58" s="2"/>
      <c r="C58" s="3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"/>
      <c r="B59" s="2"/>
      <c r="C59" s="3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"/>
      <c r="B60" s="2"/>
      <c r="C60" s="3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"/>
      <c r="B61" s="2"/>
      <c r="C61" s="3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"/>
      <c r="B62" s="2"/>
      <c r="C62" s="3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"/>
      <c r="B63" s="2"/>
      <c r="C63" s="3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"/>
      <c r="B64" s="2"/>
      <c r="C64" s="3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"/>
      <c r="B65" s="2"/>
      <c r="C65" s="3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"/>
      <c r="B66" s="2"/>
      <c r="C66" s="3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"/>
      <c r="B67" s="2"/>
      <c r="C67" s="3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"/>
      <c r="B68" s="2"/>
      <c r="C68" s="3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"/>
      <c r="B69" s="2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"/>
      <c r="B70" s="2"/>
      <c r="C70" s="3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"/>
      <c r="B71" s="2"/>
      <c r="C71" s="3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"/>
      <c r="B72" s="2"/>
      <c r="C72" s="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"/>
      <c r="B73" s="2"/>
      <c r="C73" s="3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"/>
      <c r="B74" s="2"/>
      <c r="C74" s="3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"/>
      <c r="B75" s="2"/>
      <c r="C75" s="3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"/>
      <c r="B76" s="2"/>
      <c r="C76" s="3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"/>
      <c r="B77" s="2"/>
      <c r="C77" s="3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"/>
      <c r="B78" s="2"/>
      <c r="C78" s="3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"/>
      <c r="B79" s="2"/>
      <c r="C79" s="3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"/>
      <c r="B80" s="2"/>
      <c r="C80" s="3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"/>
      <c r="B81" s="2"/>
      <c r="C81" s="3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"/>
      <c r="B82" s="2"/>
      <c r="C82" s="3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"/>
      <c r="B83" s="2"/>
      <c r="C83" s="3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"/>
      <c r="B84" s="2"/>
      <c r="C84" s="3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"/>
      <c r="B85" s="2"/>
      <c r="C85" s="3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"/>
      <c r="B86" s="2"/>
      <c r="C86" s="3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"/>
      <c r="B87" s="2"/>
      <c r="C87" s="3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"/>
      <c r="B88" s="2"/>
      <c r="C88" s="3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"/>
      <c r="B89" s="2"/>
      <c r="C89" s="3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"/>
      <c r="B90" s="2"/>
      <c r="C90" s="3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"/>
      <c r="B91" s="2"/>
      <c r="C91" s="3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"/>
      <c r="B92" s="2"/>
      <c r="C92" s="3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"/>
      <c r="B93" s="2"/>
      <c r="C93" s="3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"/>
      <c r="B94" s="2"/>
      <c r="C94" s="3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"/>
      <c r="B95" s="2"/>
      <c r="C95" s="3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"/>
      <c r="B96" s="2"/>
      <c r="C96" s="3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"/>
      <c r="B97" s="2"/>
      <c r="C97" s="3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"/>
      <c r="B98" s="2"/>
      <c r="C98" s="3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"/>
      <c r="B99" s="2"/>
      <c r="C99" s="3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"/>
      <c r="B100" s="2"/>
      <c r="C100" s="3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"/>
      <c r="B101" s="2"/>
      <c r="C101" s="3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"/>
      <c r="B102" s="2"/>
      <c r="C102" s="3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"/>
      <c r="B103" s="2"/>
      <c r="C103" s="3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"/>
      <c r="B104" s="2"/>
      <c r="C104" s="3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"/>
      <c r="B105" s="2"/>
      <c r="C105" s="3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"/>
      <c r="B106" s="2"/>
      <c r="C106" s="3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"/>
      <c r="B107" s="2"/>
      <c r="C107" s="3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"/>
      <c r="B108" s="2"/>
      <c r="C108" s="3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"/>
      <c r="B109" s="2"/>
      <c r="C109" s="3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"/>
      <c r="B110" s="2"/>
      <c r="C110" s="3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"/>
      <c r="B111" s="2"/>
      <c r="C111" s="3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"/>
      <c r="B112" s="2"/>
      <c r="C112" s="3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"/>
      <c r="B113" s="2"/>
      <c r="C113" s="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"/>
      <c r="B114" s="2"/>
      <c r="C114" s="3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"/>
      <c r="B115" s="2"/>
      <c r="C115" s="3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"/>
      <c r="B116" s="2"/>
      <c r="C116" s="3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"/>
      <c r="B117" s="2"/>
      <c r="C117" s="3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"/>
      <c r="B118" s="2"/>
      <c r="C118" s="3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"/>
      <c r="B119" s="2"/>
      <c r="C119" s="3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"/>
      <c r="B120" s="2"/>
      <c r="C120" s="3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"/>
      <c r="B121" s="2"/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"/>
      <c r="B122" s="2"/>
      <c r="C122" s="3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"/>
      <c r="B123" s="2"/>
      <c r="C123" s="3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"/>
      <c r="B124" s="2"/>
      <c r="C124" s="3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"/>
      <c r="B125" s="2"/>
      <c r="C125" s="3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"/>
      <c r="B126" s="2"/>
      <c r="C126" s="3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"/>
      <c r="B127" s="2"/>
      <c r="C127" s="3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"/>
      <c r="B128" s="2"/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"/>
      <c r="B129" s="2"/>
      <c r="C129" s="3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"/>
      <c r="B130" s="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"/>
      <c r="B131" s="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"/>
      <c r="B132" s="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"/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"/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"/>
      <c r="B135" s="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"/>
      <c r="B136" s="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"/>
      <c r="B137" s="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"/>
      <c r="B138" s="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"/>
      <c r="B139" s="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"/>
      <c r="B140" s="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"/>
      <c r="B141" s="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"/>
      <c r="B142" s="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"/>
      <c r="B143" s="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"/>
      <c r="B144" s="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"/>
      <c r="B145" s="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"/>
      <c r="B146" s="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"/>
      <c r="B147" s="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"/>
      <c r="B148" s="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"/>
      <c r="B149" s="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"/>
      <c r="B150" s="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"/>
      <c r="B151" s="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"/>
      <c r="B152" s="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"/>
      <c r="B153" s="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"/>
      <c r="B154" s="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"/>
      <c r="B155" s="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"/>
      <c r="B156" s="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"/>
      <c r="B157" s="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"/>
      <c r="B158" s="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"/>
      <c r="B159" s="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"/>
      <c r="B160" s="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"/>
      <c r="B161" s="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"/>
      <c r="B162" s="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"/>
      <c r="B163" s="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"/>
      <c r="B164" s="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"/>
      <c r="B165" s="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"/>
      <c r="B166" s="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"/>
      <c r="B167" s="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"/>
      <c r="B168" s="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"/>
      <c r="B169" s="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"/>
      <c r="B170" s="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"/>
      <c r="B171" s="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"/>
      <c r="B172" s="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"/>
      <c r="B173" s="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"/>
      <c r="B174" s="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"/>
      <c r="B175" s="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"/>
      <c r="B176" s="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"/>
      <c r="B177" s="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"/>
      <c r="B178" s="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"/>
      <c r="B179" s="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"/>
      <c r="B180" s="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"/>
      <c r="B181" s="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"/>
      <c r="B182" s="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"/>
      <c r="B183" s="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"/>
      <c r="B184" s="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"/>
      <c r="B185" s="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"/>
      <c r="B186" s="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"/>
      <c r="B187" s="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"/>
      <c r="B188" s="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"/>
      <c r="B189" s="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"/>
      <c r="B190" s="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"/>
      <c r="B191" s="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"/>
      <c r="B192" s="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"/>
      <c r="B193" s="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"/>
      <c r="B194" s="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"/>
      <c r="B195" s="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"/>
      <c r="B196" s="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"/>
      <c r="B197" s="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"/>
      <c r="B198" s="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"/>
      <c r="B199" s="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"/>
      <c r="B200" s="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"/>
      <c r="B201" s="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"/>
      <c r="B202" s="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"/>
      <c r="B203" s="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"/>
      <c r="B204" s="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"/>
      <c r="B205" s="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"/>
      <c r="B206" s="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"/>
      <c r="B207" s="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"/>
      <c r="B208" s="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"/>
      <c r="B209" s="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"/>
      <c r="B210" s="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"/>
      <c r="B211" s="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"/>
      <c r="B212" s="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"/>
      <c r="B213" s="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"/>
      <c r="B214" s="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"/>
      <c r="B215" s="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"/>
      <c r="B216" s="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"/>
      <c r="B217" s="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"/>
      <c r="B218" s="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"/>
      <c r="B219" s="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"/>
      <c r="B220" s="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"/>
      <c r="B221" s="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"/>
      <c r="B222" s="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"/>
      <c r="B223" s="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"/>
      <c r="B224" s="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"/>
      <c r="B225" s="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"/>
      <c r="B226" s="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"/>
      <c r="B227" s="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"/>
      <c r="B228" s="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"/>
      <c r="B229" s="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"/>
      <c r="B230" s="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"/>
      <c r="B231" s="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"/>
      <c r="B232" s="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"/>
      <c r="B233" s="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"/>
      <c r="B234" s="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"/>
      <c r="B235" s="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"/>
      <c r="B236" s="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"/>
      <c r="B237" s="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"/>
      <c r="B238" s="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"/>
      <c r="B239" s="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"/>
      <c r="B240" s="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"/>
      <c r="B241" s="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"/>
      <c r="B242" s="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"/>
      <c r="B243" s="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"/>
      <c r="B244" s="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"/>
      <c r="B245" s="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"/>
      <c r="B246" s="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"/>
      <c r="B247" s="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"/>
      <c r="B248" s="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"/>
      <c r="B249" s="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"/>
      <c r="B250" s="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"/>
      <c r="B251" s="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"/>
      <c r="B252" s="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"/>
      <c r="B253" s="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"/>
      <c r="B254" s="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"/>
      <c r="B255" s="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"/>
      <c r="B256" s="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"/>
      <c r="B257" s="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"/>
      <c r="B258" s="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"/>
      <c r="B259" s="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"/>
      <c r="B260" s="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"/>
      <c r="B261" s="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"/>
      <c r="B262" s="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"/>
      <c r="B263" s="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"/>
      <c r="B264" s="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"/>
      <c r="B265" s="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"/>
      <c r="B266" s="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"/>
      <c r="B267" s="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"/>
      <c r="B268" s="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"/>
      <c r="B269" s="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"/>
      <c r="B270" s="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"/>
      <c r="B271" s="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"/>
      <c r="B272" s="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"/>
      <c r="B273" s="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"/>
      <c r="B274" s="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"/>
      <c r="B275" s="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"/>
      <c r="B276" s="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"/>
      <c r="B277" s="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"/>
      <c r="B278" s="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"/>
      <c r="B279" s="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"/>
      <c r="B280" s="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"/>
      <c r="B281" s="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"/>
      <c r="B282" s="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"/>
      <c r="B283" s="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"/>
      <c r="B284" s="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"/>
      <c r="B285" s="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"/>
      <c r="B286" s="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"/>
      <c r="B287" s="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"/>
      <c r="B288" s="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"/>
      <c r="B289" s="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"/>
      <c r="B290" s="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"/>
      <c r="B291" s="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"/>
      <c r="B292" s="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"/>
      <c r="B293" s="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"/>
      <c r="B294" s="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"/>
      <c r="B295" s="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"/>
      <c r="B296" s="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"/>
      <c r="B297" s="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"/>
      <c r="B298" s="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"/>
      <c r="B299" s="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"/>
      <c r="B300" s="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"/>
      <c r="B301" s="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"/>
      <c r="B302" s="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"/>
      <c r="B303" s="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"/>
      <c r="B304" s="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"/>
      <c r="B305" s="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"/>
      <c r="B306" s="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"/>
      <c r="B307" s="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"/>
      <c r="B308" s="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"/>
      <c r="B309" s="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"/>
      <c r="B310" s="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"/>
      <c r="B311" s="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"/>
      <c r="B312" s="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"/>
      <c r="B313" s="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"/>
      <c r="B314" s="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"/>
      <c r="B315" s="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"/>
      <c r="B316" s="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"/>
      <c r="B317" s="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"/>
      <c r="B318" s="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"/>
      <c r="B319" s="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"/>
      <c r="B320" s="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"/>
      <c r="B321" s="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"/>
      <c r="B322" s="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"/>
      <c r="B323" s="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"/>
      <c r="B324" s="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"/>
      <c r="B325" s="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"/>
      <c r="B326" s="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"/>
      <c r="B327" s="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"/>
      <c r="B328" s="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"/>
      <c r="B329" s="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"/>
      <c r="B330" s="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"/>
      <c r="B331" s="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"/>
      <c r="B332" s="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"/>
      <c r="B333" s="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"/>
      <c r="B334" s="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"/>
      <c r="B335" s="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"/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"/>
      <c r="B337" s="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"/>
      <c r="B338" s="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"/>
      <c r="B339" s="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"/>
      <c r="B340" s="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"/>
      <c r="B341" s="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"/>
      <c r="B342" s="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"/>
      <c r="B343" s="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"/>
      <c r="B344" s="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"/>
      <c r="B345" s="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"/>
      <c r="B346" s="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"/>
      <c r="B347" s="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"/>
      <c r="B348" s="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"/>
      <c r="B349" s="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"/>
      <c r="B350" s="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"/>
      <c r="B351" s="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"/>
      <c r="B352" s="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"/>
      <c r="B353" s="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"/>
      <c r="B354" s="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"/>
      <c r="B355" s="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"/>
      <c r="B356" s="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"/>
      <c r="B357" s="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"/>
      <c r="B358" s="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"/>
      <c r="B359" s="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"/>
      <c r="B360" s="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"/>
      <c r="B361" s="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"/>
      <c r="B362" s="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"/>
      <c r="B363" s="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"/>
      <c r="B364" s="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"/>
      <c r="B365" s="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"/>
      <c r="B366" s="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"/>
      <c r="B367" s="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"/>
      <c r="B368" s="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"/>
      <c r="B369" s="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"/>
      <c r="B370" s="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"/>
      <c r="B371" s="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"/>
      <c r="B372" s="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"/>
      <c r="B373" s="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"/>
      <c r="B374" s="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"/>
      <c r="B375" s="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"/>
      <c r="B376" s="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"/>
      <c r="B377" s="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"/>
      <c r="B378" s="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"/>
      <c r="B379" s="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"/>
      <c r="B380" s="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"/>
      <c r="B381" s="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"/>
      <c r="B382" s="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"/>
      <c r="B383" s="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"/>
      <c r="B384" s="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"/>
      <c r="B385" s="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"/>
      <c r="B386" s="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"/>
      <c r="B387" s="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"/>
      <c r="B388" s="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"/>
      <c r="B389" s="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"/>
      <c r="B390" s="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"/>
      <c r="B391" s="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"/>
      <c r="B392" s="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"/>
      <c r="B393" s="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"/>
      <c r="B394" s="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"/>
      <c r="B395" s="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"/>
      <c r="B396" s="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"/>
      <c r="B397" s="2"/>
      <c r="C397" s="3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"/>
      <c r="B398" s="2"/>
      <c r="C398" s="3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"/>
      <c r="B399" s="2"/>
      <c r="C399" s="3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"/>
      <c r="B400" s="2"/>
      <c r="C400" s="3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"/>
      <c r="B401" s="2"/>
      <c r="C401" s="3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"/>
      <c r="B402" s="2"/>
      <c r="C402" s="3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"/>
      <c r="B403" s="2"/>
      <c r="C403" s="3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"/>
      <c r="B404" s="2"/>
      <c r="C404" s="3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"/>
      <c r="B405" s="2"/>
      <c r="C405" s="3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"/>
      <c r="B406" s="2"/>
      <c r="C406" s="3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"/>
      <c r="B407" s="2"/>
      <c r="C407" s="3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"/>
      <c r="B408" s="2"/>
      <c r="C408" s="3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"/>
      <c r="B409" s="2"/>
      <c r="C409" s="3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"/>
      <c r="B410" s="2"/>
      <c r="C410" s="3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"/>
      <c r="B411" s="2"/>
      <c r="C411" s="3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"/>
      <c r="B412" s="2"/>
      <c r="C412" s="3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"/>
      <c r="B413" s="2"/>
      <c r="C413" s="3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"/>
      <c r="B414" s="2"/>
      <c r="C414" s="3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"/>
      <c r="B415" s="2"/>
      <c r="C415" s="3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"/>
      <c r="B416" s="2"/>
      <c r="C416" s="3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"/>
      <c r="B417" s="2"/>
      <c r="C417" s="3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"/>
      <c r="B418" s="2"/>
      <c r="C418" s="3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"/>
      <c r="B419" s="2"/>
      <c r="C419" s="3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"/>
      <c r="B420" s="2"/>
      <c r="C420" s="3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"/>
      <c r="B421" s="2"/>
      <c r="C421" s="3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"/>
      <c r="B422" s="2"/>
      <c r="C422" s="3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"/>
      <c r="B423" s="2"/>
      <c r="C423" s="3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"/>
      <c r="B424" s="2"/>
      <c r="C424" s="3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"/>
      <c r="B425" s="2"/>
      <c r="C425" s="3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"/>
      <c r="B426" s="2"/>
      <c r="C426" s="3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"/>
      <c r="B427" s="2"/>
      <c r="C427" s="3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"/>
      <c r="B428" s="2"/>
      <c r="C428" s="3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"/>
      <c r="B429" s="2"/>
      <c r="C429" s="3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"/>
      <c r="B430" s="2"/>
      <c r="C430" s="3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"/>
      <c r="B431" s="2"/>
      <c r="C431" s="3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"/>
      <c r="B432" s="2"/>
      <c r="C432" s="3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"/>
      <c r="B433" s="2"/>
      <c r="C433" s="3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"/>
      <c r="B434" s="2"/>
      <c r="C434" s="3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"/>
      <c r="B435" s="2"/>
      <c r="C435" s="3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"/>
      <c r="B436" s="2"/>
      <c r="C436" s="3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"/>
      <c r="B437" s="2"/>
      <c r="C437" s="3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"/>
      <c r="B438" s="2"/>
      <c r="C438" s="3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"/>
      <c r="B439" s="2"/>
      <c r="C439" s="3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"/>
      <c r="B440" s="2"/>
      <c r="C440" s="3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"/>
      <c r="B441" s="2"/>
      <c r="C441" s="3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"/>
      <c r="B442" s="2"/>
      <c r="C442" s="3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"/>
      <c r="B443" s="2"/>
      <c r="C443" s="3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"/>
      <c r="B444" s="2"/>
      <c r="C444" s="3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"/>
      <c r="B445" s="2"/>
      <c r="C445" s="3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"/>
      <c r="B446" s="2"/>
      <c r="C446" s="3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"/>
      <c r="B447" s="2"/>
      <c r="C447" s="3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"/>
      <c r="B448" s="2"/>
      <c r="C448" s="3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"/>
      <c r="B449" s="2"/>
      <c r="C449" s="3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"/>
      <c r="B450" s="2"/>
      <c r="C450" s="3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"/>
      <c r="B451" s="2"/>
      <c r="C451" s="3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"/>
      <c r="B452" s="2"/>
      <c r="C452" s="3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"/>
      <c r="B453" s="2"/>
      <c r="C453" s="3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"/>
      <c r="B454" s="2"/>
      <c r="C454" s="3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"/>
      <c r="B455" s="2"/>
      <c r="C455" s="3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"/>
      <c r="B456" s="2"/>
      <c r="C456" s="3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"/>
      <c r="B457" s="2"/>
      <c r="C457" s="3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"/>
      <c r="B458" s="2"/>
      <c r="C458" s="3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"/>
      <c r="B459" s="2"/>
      <c r="C459" s="3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"/>
      <c r="B460" s="2"/>
      <c r="C460" s="3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"/>
      <c r="B461" s="2"/>
      <c r="C461" s="3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"/>
      <c r="B462" s="2"/>
      <c r="C462" s="3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"/>
      <c r="B463" s="2"/>
      <c r="C463" s="3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"/>
      <c r="B464" s="2"/>
      <c r="C464" s="3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"/>
      <c r="B465" s="2"/>
      <c r="C465" s="3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"/>
      <c r="B466" s="2"/>
      <c r="C466" s="3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"/>
      <c r="B467" s="2"/>
      <c r="C467" s="3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"/>
      <c r="B468" s="2"/>
      <c r="C468" s="3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"/>
      <c r="B469" s="2"/>
      <c r="C469" s="3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"/>
      <c r="B470" s="2"/>
      <c r="C470" s="3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"/>
      <c r="B471" s="2"/>
      <c r="C471" s="3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"/>
      <c r="B472" s="2"/>
      <c r="C472" s="3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"/>
      <c r="B473" s="2"/>
      <c r="C473" s="3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"/>
      <c r="B474" s="2"/>
      <c r="C474" s="3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"/>
      <c r="B475" s="2"/>
      <c r="C475" s="3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"/>
      <c r="B476" s="2"/>
      <c r="C476" s="3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"/>
      <c r="B477" s="2"/>
      <c r="C477" s="3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"/>
      <c r="B478" s="2"/>
      <c r="C478" s="3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"/>
      <c r="B479" s="2"/>
      <c r="C479" s="3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"/>
      <c r="B480" s="2"/>
      <c r="C480" s="3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"/>
      <c r="B481" s="2"/>
      <c r="C481" s="3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"/>
      <c r="B482" s="2"/>
      <c r="C482" s="3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"/>
      <c r="B483" s="2"/>
      <c r="C483" s="3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"/>
      <c r="B484" s="2"/>
      <c r="C484" s="3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"/>
      <c r="B485" s="2"/>
      <c r="C485" s="3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"/>
      <c r="B486" s="2"/>
      <c r="C486" s="3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"/>
      <c r="B487" s="2"/>
      <c r="C487" s="3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"/>
      <c r="B488" s="2"/>
      <c r="C488" s="3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"/>
      <c r="B489" s="2"/>
      <c r="C489" s="3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"/>
      <c r="B490" s="2"/>
      <c r="C490" s="3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"/>
      <c r="B491" s="2"/>
      <c r="C491" s="3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"/>
      <c r="B492" s="2"/>
      <c r="C492" s="3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"/>
      <c r="B493" s="2"/>
      <c r="C493" s="3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"/>
      <c r="B494" s="2"/>
      <c r="C494" s="3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"/>
      <c r="B495" s="2"/>
      <c r="C495" s="3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"/>
      <c r="B496" s="2"/>
      <c r="C496" s="3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"/>
      <c r="B497" s="2"/>
      <c r="C497" s="3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"/>
      <c r="B498" s="2"/>
      <c r="C498" s="3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"/>
      <c r="B499" s="2"/>
      <c r="C499" s="3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"/>
      <c r="B500" s="2"/>
      <c r="C500" s="3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"/>
      <c r="B501" s="2"/>
      <c r="C501" s="3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"/>
      <c r="B502" s="2"/>
      <c r="C502" s="3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"/>
      <c r="B503" s="2"/>
      <c r="C503" s="3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"/>
      <c r="B504" s="2"/>
      <c r="C504" s="3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"/>
      <c r="B505" s="2"/>
      <c r="C505" s="3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"/>
      <c r="B506" s="2"/>
      <c r="C506" s="3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"/>
      <c r="B507" s="2"/>
      <c r="C507" s="3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"/>
      <c r="B508" s="2"/>
      <c r="C508" s="3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"/>
      <c r="B509" s="2"/>
      <c r="C509" s="3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"/>
      <c r="B510" s="2"/>
      <c r="C510" s="3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"/>
      <c r="B511" s="2"/>
      <c r="C511" s="3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"/>
      <c r="B512" s="2"/>
      <c r="C512" s="3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"/>
      <c r="B513" s="2"/>
      <c r="C513" s="3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"/>
      <c r="B514" s="2"/>
      <c r="C514" s="3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"/>
      <c r="B515" s="2"/>
      <c r="C515" s="3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"/>
      <c r="B516" s="2"/>
      <c r="C516" s="3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"/>
      <c r="B517" s="2"/>
      <c r="C517" s="3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"/>
      <c r="B518" s="2"/>
      <c r="C518" s="3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"/>
      <c r="B519" s="2"/>
      <c r="C519" s="3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"/>
      <c r="B520" s="2"/>
      <c r="C520" s="3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"/>
      <c r="B521" s="2"/>
      <c r="C521" s="3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"/>
      <c r="B522" s="2"/>
      <c r="C522" s="3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"/>
      <c r="B523" s="2"/>
      <c r="C523" s="3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"/>
      <c r="B524" s="2"/>
      <c r="C524" s="3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"/>
      <c r="B525" s="2"/>
      <c r="C525" s="3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"/>
      <c r="B526" s="2"/>
      <c r="C526" s="3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"/>
      <c r="B527" s="2"/>
      <c r="C527" s="3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"/>
      <c r="B528" s="2"/>
      <c r="C528" s="3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"/>
      <c r="B529" s="2"/>
      <c r="C529" s="3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"/>
      <c r="B530" s="2"/>
      <c r="C530" s="3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"/>
      <c r="B531" s="2"/>
      <c r="C531" s="3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"/>
      <c r="B532" s="2"/>
      <c r="C532" s="3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"/>
      <c r="B533" s="2"/>
      <c r="C533" s="3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"/>
      <c r="B534" s="2"/>
      <c r="C534" s="3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"/>
      <c r="B535" s="2"/>
      <c r="C535" s="3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"/>
      <c r="B536" s="2"/>
      <c r="C536" s="3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"/>
      <c r="B537" s="2"/>
      <c r="C537" s="3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"/>
      <c r="B538" s="2"/>
      <c r="C538" s="3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"/>
      <c r="B539" s="2"/>
      <c r="C539" s="3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"/>
      <c r="B540" s="2"/>
      <c r="C540" s="3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"/>
      <c r="B541" s="2"/>
      <c r="C541" s="3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"/>
      <c r="B542" s="2"/>
      <c r="C542" s="3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"/>
      <c r="B543" s="2"/>
      <c r="C543" s="3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"/>
      <c r="B544" s="2"/>
      <c r="C544" s="3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"/>
      <c r="B545" s="2"/>
      <c r="C545" s="3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"/>
      <c r="B546" s="2"/>
      <c r="C546" s="3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"/>
      <c r="B547" s="2"/>
      <c r="C547" s="3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"/>
      <c r="B548" s="2"/>
      <c r="C548" s="3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"/>
      <c r="B549" s="2"/>
      <c r="C549" s="3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"/>
      <c r="B550" s="2"/>
      <c r="C550" s="3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"/>
      <c r="B551" s="2"/>
      <c r="C551" s="3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"/>
      <c r="B552" s="2"/>
      <c r="C552" s="3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"/>
      <c r="B553" s="2"/>
      <c r="C553" s="3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"/>
      <c r="B554" s="2"/>
      <c r="C554" s="3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"/>
      <c r="B555" s="2"/>
      <c r="C555" s="3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"/>
      <c r="B556" s="2"/>
      <c r="C556" s="3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"/>
      <c r="B557" s="2"/>
      <c r="C557" s="3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"/>
      <c r="B558" s="2"/>
      <c r="C558" s="3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"/>
      <c r="B559" s="2"/>
      <c r="C559" s="3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"/>
      <c r="B560" s="2"/>
      <c r="C560" s="3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"/>
      <c r="B561" s="2"/>
      <c r="C561" s="3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"/>
      <c r="B562" s="2"/>
      <c r="C562" s="3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"/>
      <c r="B563" s="2"/>
      <c r="C563" s="3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"/>
      <c r="B564" s="2"/>
      <c r="C564" s="3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"/>
      <c r="B565" s="2"/>
      <c r="C565" s="3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"/>
      <c r="B566" s="2"/>
      <c r="C566" s="3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"/>
      <c r="B567" s="2"/>
      <c r="C567" s="3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"/>
      <c r="B568" s="2"/>
      <c r="C568" s="3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"/>
      <c r="B569" s="2"/>
      <c r="C569" s="3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"/>
      <c r="B570" s="2"/>
      <c r="C570" s="3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"/>
      <c r="B571" s="2"/>
      <c r="C571" s="3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"/>
      <c r="B572" s="2"/>
      <c r="C572" s="3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"/>
      <c r="B573" s="2"/>
      <c r="C573" s="3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"/>
      <c r="B574" s="2"/>
      <c r="C574" s="3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"/>
      <c r="B575" s="2"/>
      <c r="C575" s="3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"/>
      <c r="B576" s="2"/>
      <c r="C576" s="3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"/>
      <c r="B577" s="2"/>
      <c r="C577" s="3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"/>
      <c r="B578" s="2"/>
      <c r="C578" s="3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"/>
      <c r="B579" s="2"/>
      <c r="C579" s="3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"/>
      <c r="B580" s="2"/>
      <c r="C580" s="3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"/>
      <c r="B581" s="2"/>
      <c r="C581" s="3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"/>
      <c r="B582" s="2"/>
      <c r="C582" s="3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"/>
      <c r="B583" s="2"/>
      <c r="C583" s="3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"/>
      <c r="B584" s="2"/>
      <c r="C584" s="3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"/>
      <c r="B585" s="2"/>
      <c r="C585" s="3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"/>
      <c r="B586" s="2"/>
      <c r="C586" s="3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"/>
      <c r="B587" s="2"/>
      <c r="C587" s="3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"/>
      <c r="B588" s="2"/>
      <c r="C588" s="3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"/>
      <c r="B589" s="2"/>
      <c r="C589" s="3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"/>
      <c r="B590" s="2"/>
      <c r="C590" s="3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"/>
      <c r="B591" s="2"/>
      <c r="C591" s="3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"/>
      <c r="B592" s="2"/>
      <c r="C592" s="3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"/>
      <c r="B593" s="2"/>
      <c r="C593" s="3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"/>
      <c r="B594" s="2"/>
      <c r="C594" s="3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"/>
      <c r="B595" s="2"/>
      <c r="C595" s="3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"/>
      <c r="B596" s="2"/>
      <c r="C596" s="3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"/>
      <c r="B597" s="2"/>
      <c r="C597" s="3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"/>
      <c r="B598" s="2"/>
      <c r="C598" s="3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"/>
      <c r="B599" s="2"/>
      <c r="C599" s="3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"/>
      <c r="B600" s="2"/>
      <c r="C600" s="3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"/>
      <c r="B601" s="2"/>
      <c r="C601" s="3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"/>
      <c r="B602" s="2"/>
      <c r="C602" s="3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"/>
      <c r="B603" s="2"/>
      <c r="C603" s="3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"/>
      <c r="B604" s="2"/>
      <c r="C604" s="3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"/>
      <c r="B605" s="2"/>
      <c r="C605" s="3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"/>
      <c r="B606" s="2"/>
      <c r="C606" s="3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"/>
      <c r="B607" s="2"/>
      <c r="C607" s="3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"/>
      <c r="B608" s="2"/>
      <c r="C608" s="3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"/>
      <c r="B609" s="2"/>
      <c r="C609" s="3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"/>
      <c r="B610" s="2"/>
      <c r="C610" s="3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"/>
      <c r="B611" s="2"/>
      <c r="C611" s="3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"/>
      <c r="B612" s="2"/>
      <c r="C612" s="3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"/>
      <c r="B613" s="2"/>
      <c r="C613" s="3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"/>
      <c r="B614" s="2"/>
      <c r="C614" s="3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"/>
      <c r="B615" s="2"/>
      <c r="C615" s="3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"/>
      <c r="B616" s="2"/>
      <c r="C616" s="3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"/>
      <c r="B617" s="2"/>
      <c r="C617" s="3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"/>
      <c r="B618" s="2"/>
      <c r="C618" s="3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"/>
      <c r="B619" s="2"/>
      <c r="C619" s="3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"/>
      <c r="B620" s="2"/>
      <c r="C620" s="3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"/>
      <c r="B621" s="2"/>
      <c r="C621" s="3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"/>
      <c r="B622" s="2"/>
      <c r="C622" s="3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"/>
      <c r="B623" s="2"/>
      <c r="C623" s="3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"/>
      <c r="B624" s="2"/>
      <c r="C624" s="3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"/>
      <c r="B625" s="2"/>
      <c r="C625" s="3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"/>
      <c r="B626" s="2"/>
      <c r="C626" s="3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"/>
      <c r="B627" s="2"/>
      <c r="C627" s="3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"/>
      <c r="B628" s="2"/>
      <c r="C628" s="3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"/>
      <c r="B629" s="2"/>
      <c r="C629" s="3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"/>
      <c r="B630" s="2"/>
      <c r="C630" s="3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"/>
      <c r="B631" s="2"/>
      <c r="C631" s="3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"/>
      <c r="B632" s="2"/>
      <c r="C632" s="3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"/>
      <c r="B633" s="2"/>
      <c r="C633" s="3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"/>
      <c r="B634" s="2"/>
      <c r="C634" s="3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"/>
      <c r="B635" s="2"/>
      <c r="C635" s="3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"/>
      <c r="B636" s="2"/>
      <c r="C636" s="3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"/>
      <c r="B637" s="2"/>
      <c r="C637" s="3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"/>
      <c r="B638" s="2"/>
      <c r="C638" s="3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"/>
      <c r="B639" s="2"/>
      <c r="C639" s="3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"/>
      <c r="B640" s="2"/>
      <c r="C640" s="3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"/>
      <c r="B641" s="2"/>
      <c r="C641" s="3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"/>
      <c r="B642" s="2"/>
      <c r="C642" s="3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"/>
      <c r="B643" s="2"/>
      <c r="C643" s="3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"/>
      <c r="B644" s="2"/>
      <c r="C644" s="3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"/>
      <c r="B645" s="2"/>
      <c r="C645" s="3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"/>
      <c r="B646" s="2"/>
      <c r="C646" s="3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"/>
      <c r="B647" s="2"/>
      <c r="C647" s="3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"/>
      <c r="B648" s="2"/>
      <c r="C648" s="3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"/>
      <c r="B649" s="2"/>
      <c r="C649" s="3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"/>
      <c r="B650" s="2"/>
      <c r="C650" s="3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"/>
      <c r="B651" s="2"/>
      <c r="C651" s="3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"/>
      <c r="B652" s="2"/>
      <c r="C652" s="3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"/>
      <c r="B653" s="2"/>
      <c r="C653" s="3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"/>
      <c r="B654" s="2"/>
      <c r="C654" s="3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"/>
      <c r="B655" s="2"/>
      <c r="C655" s="3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"/>
      <c r="B656" s="2"/>
      <c r="C656" s="3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"/>
      <c r="B657" s="2"/>
      <c r="C657" s="3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"/>
      <c r="B658" s="2"/>
      <c r="C658" s="3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"/>
      <c r="B659" s="2"/>
      <c r="C659" s="3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"/>
      <c r="B660" s="2"/>
      <c r="C660" s="3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"/>
      <c r="B661" s="2"/>
      <c r="C661" s="3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"/>
      <c r="B662" s="2"/>
      <c r="C662" s="3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"/>
      <c r="B663" s="2"/>
      <c r="C663" s="3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"/>
      <c r="B664" s="2"/>
      <c r="C664" s="3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"/>
      <c r="B665" s="2"/>
      <c r="C665" s="3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"/>
      <c r="B666" s="2"/>
      <c r="C666" s="3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"/>
      <c r="B667" s="2"/>
      <c r="C667" s="3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"/>
      <c r="B668" s="2"/>
      <c r="C668" s="3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"/>
      <c r="B669" s="2"/>
      <c r="C669" s="3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"/>
      <c r="B670" s="2"/>
      <c r="C670" s="3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"/>
      <c r="B671" s="2"/>
      <c r="C671" s="3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"/>
      <c r="B672" s="2"/>
      <c r="C672" s="3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"/>
      <c r="B673" s="2"/>
      <c r="C673" s="3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"/>
      <c r="B674" s="2"/>
      <c r="C674" s="3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"/>
      <c r="B675" s="2"/>
      <c r="C675" s="3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"/>
      <c r="B676" s="2"/>
      <c r="C676" s="3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"/>
      <c r="B677" s="2"/>
      <c r="C677" s="3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"/>
      <c r="B678" s="2"/>
      <c r="C678" s="3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"/>
      <c r="B679" s="2"/>
      <c r="C679" s="3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"/>
      <c r="B680" s="2"/>
      <c r="C680" s="3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"/>
      <c r="B681" s="2"/>
      <c r="C681" s="3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"/>
      <c r="B682" s="2"/>
      <c r="C682" s="3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"/>
      <c r="B683" s="2"/>
      <c r="C683" s="3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"/>
      <c r="B684" s="2"/>
      <c r="C684" s="3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"/>
      <c r="B685" s="2"/>
      <c r="C685" s="3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"/>
      <c r="B686" s="2"/>
      <c r="C686" s="3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"/>
      <c r="B687" s="2"/>
      <c r="C687" s="3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"/>
      <c r="B688" s="2"/>
      <c r="C688" s="3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"/>
      <c r="B689" s="2"/>
      <c r="C689" s="3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"/>
      <c r="B690" s="2"/>
      <c r="C690" s="3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"/>
      <c r="B691" s="2"/>
      <c r="C691" s="3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"/>
      <c r="B692" s="2"/>
      <c r="C692" s="3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"/>
      <c r="B693" s="2"/>
      <c r="C693" s="3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"/>
      <c r="B694" s="2"/>
      <c r="C694" s="3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"/>
      <c r="B695" s="2"/>
      <c r="C695" s="3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"/>
      <c r="B696" s="2"/>
      <c r="C696" s="3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"/>
      <c r="B697" s="2"/>
      <c r="C697" s="3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"/>
      <c r="B698" s="2"/>
      <c r="C698" s="3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"/>
      <c r="B699" s="2"/>
      <c r="C699" s="3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"/>
      <c r="B700" s="2"/>
      <c r="C700" s="3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"/>
      <c r="B701" s="2"/>
      <c r="C701" s="3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"/>
      <c r="B702" s="2"/>
      <c r="C702" s="3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"/>
      <c r="B703" s="2"/>
      <c r="C703" s="3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"/>
      <c r="B704" s="2"/>
      <c r="C704" s="3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"/>
      <c r="B705" s="2"/>
      <c r="C705" s="3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"/>
      <c r="B706" s="2"/>
      <c r="C706" s="3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"/>
      <c r="B707" s="2"/>
      <c r="C707" s="3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"/>
      <c r="B708" s="2"/>
      <c r="C708" s="3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"/>
      <c r="B709" s="2"/>
      <c r="C709" s="3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"/>
      <c r="B710" s="2"/>
      <c r="C710" s="3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"/>
      <c r="B711" s="2"/>
      <c r="C711" s="3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"/>
      <c r="B712" s="2"/>
      <c r="C712" s="3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"/>
      <c r="B713" s="2"/>
      <c r="C713" s="3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"/>
      <c r="B714" s="2"/>
      <c r="C714" s="3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"/>
      <c r="B715" s="2"/>
      <c r="C715" s="3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"/>
      <c r="B716" s="2"/>
      <c r="C716" s="3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"/>
      <c r="B717" s="2"/>
      <c r="C717" s="3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"/>
      <c r="B718" s="2"/>
      <c r="C718" s="3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"/>
      <c r="B719" s="2"/>
      <c r="C719" s="3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"/>
      <c r="B720" s="2"/>
      <c r="C720" s="3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"/>
      <c r="B721" s="2"/>
      <c r="C721" s="3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"/>
      <c r="B722" s="2"/>
      <c r="C722" s="3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"/>
      <c r="B723" s="2"/>
      <c r="C723" s="3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"/>
      <c r="B724" s="2"/>
      <c r="C724" s="3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"/>
      <c r="B725" s="2"/>
      <c r="C725" s="3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"/>
      <c r="B726" s="2"/>
      <c r="C726" s="3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"/>
      <c r="B727" s="2"/>
      <c r="C727" s="3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"/>
      <c r="B728" s="2"/>
      <c r="C728" s="3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"/>
      <c r="B729" s="2"/>
      <c r="C729" s="3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"/>
      <c r="B730" s="2"/>
      <c r="C730" s="3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"/>
      <c r="B731" s="2"/>
      <c r="C731" s="3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"/>
      <c r="B732" s="2"/>
      <c r="C732" s="3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"/>
      <c r="B733" s="2"/>
      <c r="C733" s="3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"/>
      <c r="B734" s="2"/>
      <c r="C734" s="3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"/>
      <c r="B735" s="2"/>
      <c r="C735" s="3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"/>
      <c r="B736" s="2"/>
      <c r="C736" s="3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"/>
      <c r="B737" s="2"/>
      <c r="C737" s="3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"/>
      <c r="B738" s="2"/>
      <c r="C738" s="3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"/>
      <c r="B739" s="2"/>
      <c r="C739" s="3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"/>
      <c r="B740" s="2"/>
      <c r="C740" s="3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"/>
      <c r="B741" s="2"/>
      <c r="C741" s="3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"/>
      <c r="B742" s="2"/>
      <c r="C742" s="3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"/>
      <c r="B743" s="2"/>
      <c r="C743" s="3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"/>
      <c r="B744" s="2"/>
      <c r="C744" s="3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"/>
      <c r="B745" s="2"/>
      <c r="C745" s="3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"/>
      <c r="B746" s="2"/>
      <c r="C746" s="3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"/>
      <c r="B747" s="2"/>
      <c r="C747" s="3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"/>
      <c r="B748" s="2"/>
      <c r="C748" s="3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"/>
      <c r="B749" s="2"/>
      <c r="C749" s="3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"/>
      <c r="B750" s="2"/>
      <c r="C750" s="3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"/>
      <c r="B751" s="2"/>
      <c r="C751" s="3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"/>
      <c r="B752" s="2"/>
      <c r="C752" s="3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"/>
      <c r="B753" s="2"/>
      <c r="C753" s="3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"/>
      <c r="B754" s="2"/>
      <c r="C754" s="3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"/>
      <c r="B755" s="2"/>
      <c r="C755" s="3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"/>
      <c r="B756" s="2"/>
      <c r="C756" s="3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"/>
      <c r="B757" s="2"/>
      <c r="C757" s="3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"/>
      <c r="B758" s="2"/>
      <c r="C758" s="3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"/>
      <c r="B759" s="2"/>
      <c r="C759" s="3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"/>
      <c r="B760" s="2"/>
      <c r="C760" s="3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"/>
      <c r="B761" s="2"/>
      <c r="C761" s="3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"/>
      <c r="B762" s="2"/>
      <c r="C762" s="3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"/>
      <c r="B763" s="2"/>
      <c r="C763" s="3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"/>
      <c r="B764" s="2"/>
      <c r="C764" s="3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"/>
      <c r="B765" s="2"/>
      <c r="C765" s="3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"/>
      <c r="B766" s="2"/>
      <c r="C766" s="3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"/>
      <c r="B767" s="2"/>
      <c r="C767" s="3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"/>
      <c r="B768" s="2"/>
      <c r="C768" s="3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"/>
      <c r="B769" s="2"/>
      <c r="C769" s="3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"/>
      <c r="B770" s="2"/>
      <c r="C770" s="3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"/>
      <c r="B771" s="2"/>
      <c r="C771" s="3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"/>
      <c r="B772" s="2"/>
      <c r="C772" s="3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"/>
      <c r="B773" s="2"/>
      <c r="C773" s="3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"/>
      <c r="B774" s="2"/>
      <c r="C774" s="3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"/>
      <c r="B775" s="2"/>
      <c r="C775" s="3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"/>
      <c r="B776" s="2"/>
      <c r="C776" s="3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"/>
      <c r="B777" s="2"/>
      <c r="C777" s="3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"/>
      <c r="B778" s="2"/>
      <c r="C778" s="3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"/>
      <c r="B779" s="2"/>
      <c r="C779" s="3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"/>
      <c r="B780" s="2"/>
      <c r="C780" s="3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"/>
      <c r="B781" s="2"/>
      <c r="C781" s="3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"/>
      <c r="B782" s="2"/>
      <c r="C782" s="3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"/>
      <c r="B783" s="2"/>
      <c r="C783" s="3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"/>
      <c r="B784" s="2"/>
      <c r="C784" s="3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"/>
      <c r="B785" s="2"/>
      <c r="C785" s="3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"/>
      <c r="B786" s="2"/>
      <c r="C786" s="3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"/>
      <c r="B787" s="2"/>
      <c r="C787" s="3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"/>
      <c r="B788" s="2"/>
      <c r="C788" s="3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"/>
      <c r="B789" s="2"/>
      <c r="C789" s="3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"/>
      <c r="B790" s="2"/>
      <c r="C790" s="3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"/>
      <c r="B791" s="2"/>
      <c r="C791" s="3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"/>
      <c r="B792" s="2"/>
      <c r="C792" s="3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"/>
      <c r="B793" s="2"/>
      <c r="C793" s="3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"/>
      <c r="B794" s="2"/>
      <c r="C794" s="3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"/>
      <c r="B795" s="2"/>
      <c r="C795" s="3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"/>
      <c r="B796" s="2"/>
      <c r="C796" s="3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"/>
      <c r="B797" s="2"/>
      <c r="C797" s="3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"/>
      <c r="B798" s="2"/>
      <c r="C798" s="3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"/>
      <c r="B799" s="2"/>
      <c r="C799" s="3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"/>
      <c r="B800" s="2"/>
      <c r="C800" s="3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"/>
      <c r="B801" s="2"/>
      <c r="C801" s="3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"/>
      <c r="B802" s="2"/>
      <c r="C802" s="3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"/>
      <c r="B803" s="2"/>
      <c r="C803" s="3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"/>
      <c r="B804" s="2"/>
      <c r="C804" s="3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"/>
      <c r="B805" s="2"/>
      <c r="C805" s="3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"/>
      <c r="B806" s="2"/>
      <c r="C806" s="3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"/>
      <c r="B807" s="2"/>
      <c r="C807" s="3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"/>
      <c r="B808" s="2"/>
      <c r="C808" s="3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"/>
      <c r="B809" s="2"/>
      <c r="C809" s="3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"/>
      <c r="B810" s="2"/>
      <c r="C810" s="3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"/>
      <c r="B811" s="2"/>
      <c r="C811" s="3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"/>
      <c r="B812" s="2"/>
      <c r="C812" s="3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"/>
      <c r="B813" s="2"/>
      <c r="C813" s="3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"/>
      <c r="B814" s="2"/>
      <c r="C814" s="3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"/>
      <c r="B815" s="2"/>
      <c r="C815" s="3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"/>
      <c r="B816" s="2"/>
      <c r="C816" s="3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"/>
      <c r="B817" s="2"/>
      <c r="C817" s="3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"/>
      <c r="B818" s="2"/>
      <c r="C818" s="3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"/>
      <c r="B819" s="2"/>
      <c r="C819" s="3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"/>
      <c r="B820" s="2"/>
      <c r="C820" s="3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"/>
      <c r="B821" s="2"/>
      <c r="C821" s="3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"/>
      <c r="B822" s="2"/>
      <c r="C822" s="3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"/>
      <c r="B823" s="2"/>
      <c r="C823" s="3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"/>
      <c r="B824" s="2"/>
      <c r="C824" s="3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"/>
      <c r="B825" s="2"/>
      <c r="C825" s="3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"/>
      <c r="B826" s="2"/>
      <c r="C826" s="3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"/>
      <c r="B827" s="2"/>
      <c r="C827" s="3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"/>
      <c r="B828" s="2"/>
      <c r="C828" s="3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"/>
      <c r="B829" s="2"/>
      <c r="C829" s="3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"/>
      <c r="B830" s="2"/>
      <c r="C830" s="3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"/>
      <c r="B831" s="2"/>
      <c r="C831" s="3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"/>
      <c r="B832" s="2"/>
      <c r="C832" s="3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"/>
      <c r="B833" s="2"/>
      <c r="C833" s="3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"/>
      <c r="B834" s="2"/>
      <c r="C834" s="3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"/>
      <c r="B835" s="2"/>
      <c r="C835" s="3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"/>
      <c r="B836" s="2"/>
      <c r="C836" s="3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"/>
      <c r="B837" s="2"/>
      <c r="C837" s="3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"/>
      <c r="B838" s="2"/>
      <c r="C838" s="3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"/>
      <c r="B839" s="2"/>
      <c r="C839" s="3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"/>
      <c r="B840" s="2"/>
      <c r="C840" s="3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"/>
      <c r="B841" s="2"/>
      <c r="C841" s="3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"/>
      <c r="B842" s="2"/>
      <c r="C842" s="3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"/>
      <c r="B843" s="2"/>
      <c r="C843" s="3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"/>
      <c r="B844" s="2"/>
      <c r="C844" s="3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"/>
      <c r="B845" s="2"/>
      <c r="C845" s="3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"/>
      <c r="B846" s="2"/>
      <c r="C846" s="3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"/>
      <c r="B847" s="2"/>
      <c r="C847" s="3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"/>
      <c r="B848" s="2"/>
      <c r="C848" s="3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"/>
      <c r="B849" s="2"/>
      <c r="C849" s="3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"/>
      <c r="B850" s="2"/>
      <c r="C850" s="3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"/>
      <c r="B851" s="2"/>
      <c r="C851" s="3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"/>
      <c r="B852" s="2"/>
      <c r="C852" s="3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"/>
      <c r="B853" s="2"/>
      <c r="C853" s="3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"/>
      <c r="B854" s="2"/>
      <c r="C854" s="3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"/>
      <c r="B855" s="2"/>
      <c r="C855" s="3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"/>
      <c r="B856" s="2"/>
      <c r="C856" s="3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"/>
      <c r="B857" s="2"/>
      <c r="C857" s="3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"/>
      <c r="B858" s="2"/>
      <c r="C858" s="3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"/>
      <c r="B859" s="2"/>
      <c r="C859" s="3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"/>
      <c r="B860" s="2"/>
      <c r="C860" s="3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"/>
      <c r="B861" s="2"/>
      <c r="C861" s="3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"/>
      <c r="B862" s="2"/>
      <c r="C862" s="3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"/>
      <c r="B863" s="2"/>
      <c r="C863" s="3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"/>
      <c r="B864" s="2"/>
      <c r="C864" s="3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"/>
      <c r="B865" s="2"/>
      <c r="C865" s="3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"/>
      <c r="B866" s="2"/>
      <c r="C866" s="3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"/>
      <c r="B867" s="2"/>
      <c r="C867" s="3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"/>
      <c r="B868" s="2"/>
      <c r="C868" s="3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"/>
      <c r="B869" s="2"/>
      <c r="C869" s="3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"/>
      <c r="B870" s="2"/>
      <c r="C870" s="3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"/>
      <c r="B871" s="2"/>
      <c r="C871" s="3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"/>
      <c r="B872" s="2"/>
      <c r="C872" s="3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"/>
      <c r="B873" s="2"/>
      <c r="C873" s="3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"/>
      <c r="B874" s="2"/>
      <c r="C874" s="3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"/>
      <c r="B875" s="2"/>
      <c r="C875" s="3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"/>
      <c r="B876" s="2"/>
      <c r="C876" s="3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"/>
      <c r="B877" s="2"/>
      <c r="C877" s="3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"/>
      <c r="B878" s="2"/>
      <c r="C878" s="3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"/>
      <c r="B879" s="2"/>
      <c r="C879" s="3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"/>
      <c r="B880" s="2"/>
      <c r="C880" s="3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"/>
      <c r="B881" s="2"/>
      <c r="C881" s="3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"/>
      <c r="B882" s="2"/>
      <c r="C882" s="3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"/>
      <c r="B883" s="2"/>
      <c r="C883" s="3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"/>
      <c r="B884" s="2"/>
      <c r="C884" s="3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"/>
      <c r="B885" s="2"/>
      <c r="C885" s="3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"/>
      <c r="B886" s="2"/>
      <c r="C886" s="3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"/>
      <c r="B887" s="2"/>
      <c r="C887" s="3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"/>
      <c r="B888" s="2"/>
      <c r="C888" s="3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"/>
      <c r="B889" s="2"/>
      <c r="C889" s="3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"/>
      <c r="B890" s="2"/>
      <c r="C890" s="3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"/>
      <c r="B891" s="2"/>
      <c r="C891" s="3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"/>
      <c r="B892" s="2"/>
      <c r="C892" s="3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"/>
      <c r="B893" s="2"/>
      <c r="C893" s="3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"/>
      <c r="B894" s="2"/>
      <c r="C894" s="3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"/>
      <c r="B895" s="2"/>
      <c r="C895" s="3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"/>
      <c r="B896" s="2"/>
      <c r="C896" s="3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"/>
      <c r="B897" s="2"/>
      <c r="C897" s="3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"/>
      <c r="B898" s="2"/>
      <c r="C898" s="3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"/>
      <c r="B899" s="2"/>
      <c r="C899" s="3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"/>
      <c r="B900" s="2"/>
      <c r="C900" s="3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"/>
      <c r="B901" s="2"/>
      <c r="C901" s="3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"/>
      <c r="B902" s="2"/>
      <c r="C902" s="3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"/>
      <c r="B903" s="2"/>
      <c r="C903" s="3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"/>
      <c r="B904" s="2"/>
      <c r="C904" s="3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"/>
      <c r="B905" s="2"/>
      <c r="C905" s="3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"/>
      <c r="B906" s="2"/>
      <c r="C906" s="3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"/>
      <c r="B907" s="2"/>
      <c r="C907" s="3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"/>
      <c r="B908" s="2"/>
      <c r="C908" s="3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"/>
      <c r="B909" s="2"/>
      <c r="C909" s="3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"/>
      <c r="B910" s="2"/>
      <c r="C910" s="3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"/>
      <c r="B911" s="2"/>
      <c r="C911" s="3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"/>
      <c r="B912" s="2"/>
      <c r="C912" s="3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"/>
      <c r="B913" s="2"/>
      <c r="C913" s="3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"/>
      <c r="B914" s="2"/>
      <c r="C914" s="3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"/>
      <c r="B915" s="2"/>
      <c r="C915" s="3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"/>
      <c r="B916" s="2"/>
      <c r="C916" s="3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"/>
      <c r="B917" s="2"/>
      <c r="C917" s="3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"/>
      <c r="B918" s="2"/>
      <c r="C918" s="3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"/>
      <c r="B919" s="2"/>
      <c r="C919" s="3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"/>
      <c r="B920" s="2"/>
      <c r="C920" s="3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"/>
      <c r="B921" s="2"/>
      <c r="C921" s="3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"/>
      <c r="B922" s="2"/>
      <c r="C922" s="3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"/>
      <c r="B923" s="2"/>
      <c r="C923" s="3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"/>
      <c r="B924" s="2"/>
      <c r="C924" s="3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"/>
      <c r="B925" s="2"/>
      <c r="C925" s="3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"/>
      <c r="B926" s="2"/>
      <c r="C926" s="3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"/>
      <c r="B927" s="2"/>
      <c r="C927" s="3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"/>
      <c r="B928" s="2"/>
      <c r="C928" s="3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"/>
      <c r="B929" s="2"/>
      <c r="C929" s="3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"/>
      <c r="B930" s="2"/>
      <c r="C930" s="3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"/>
      <c r="B931" s="2"/>
      <c r="C931" s="3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"/>
      <c r="B932" s="2"/>
      <c r="C932" s="3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"/>
      <c r="B933" s="2"/>
      <c r="C933" s="3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"/>
      <c r="B934" s="2"/>
      <c r="C934" s="3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"/>
      <c r="B935" s="2"/>
      <c r="C935" s="3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"/>
      <c r="B936" s="2"/>
      <c r="C936" s="3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"/>
      <c r="B937" s="2"/>
      <c r="C937" s="3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"/>
      <c r="B938" s="2"/>
      <c r="C938" s="3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"/>
      <c r="B939" s="2"/>
      <c r="C939" s="3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"/>
      <c r="B940" s="2"/>
      <c r="C940" s="3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"/>
      <c r="B941" s="2"/>
      <c r="C941" s="3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"/>
      <c r="B942" s="2"/>
      <c r="C942" s="3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"/>
      <c r="B943" s="2"/>
      <c r="C943" s="3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"/>
      <c r="B944" s="2"/>
      <c r="C944" s="3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"/>
      <c r="B945" s="2"/>
      <c r="C945" s="3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"/>
      <c r="B946" s="2"/>
      <c r="C946" s="3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"/>
      <c r="B947" s="2"/>
      <c r="C947" s="3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"/>
      <c r="B948" s="2"/>
      <c r="C948" s="3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"/>
      <c r="B949" s="2"/>
      <c r="C949" s="3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"/>
      <c r="B950" s="2"/>
      <c r="C950" s="3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"/>
      <c r="B951" s="2"/>
      <c r="C951" s="3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"/>
      <c r="B952" s="2"/>
      <c r="C952" s="3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"/>
      <c r="B953" s="2"/>
      <c r="C953" s="3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"/>
      <c r="B954" s="2"/>
      <c r="C954" s="3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"/>
      <c r="B955" s="2"/>
      <c r="C955" s="3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"/>
      <c r="B956" s="2"/>
      <c r="C956" s="3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"/>
      <c r="B957" s="2"/>
      <c r="C957" s="3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"/>
      <c r="B958" s="2"/>
      <c r="C958" s="3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"/>
      <c r="B959" s="2"/>
      <c r="C959" s="3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"/>
      <c r="B960" s="2"/>
      <c r="C960" s="3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"/>
      <c r="B961" s="2"/>
      <c r="C961" s="3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"/>
      <c r="B962" s="2"/>
      <c r="C962" s="3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"/>
      <c r="B963" s="2"/>
      <c r="C963" s="3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"/>
      <c r="B964" s="2"/>
      <c r="C964" s="3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"/>
      <c r="B965" s="2"/>
      <c r="C965" s="3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"/>
      <c r="B966" s="2"/>
      <c r="C966" s="3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"/>
      <c r="B967" s="2"/>
      <c r="C967" s="3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"/>
      <c r="B968" s="2"/>
      <c r="C968" s="3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"/>
      <c r="B969" s="2"/>
      <c r="C969" s="3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"/>
      <c r="B970" s="2"/>
      <c r="C970" s="3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"/>
      <c r="B971" s="2"/>
      <c r="C971" s="3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"/>
      <c r="B972" s="2"/>
      <c r="C972" s="3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"/>
      <c r="B973" s="2"/>
      <c r="C973" s="3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"/>
      <c r="B974" s="2"/>
      <c r="C974" s="3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"/>
      <c r="B975" s="2"/>
      <c r="C975" s="3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"/>
      <c r="B976" s="2"/>
      <c r="C976" s="3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"/>
      <c r="B977" s="2"/>
      <c r="C977" s="3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"/>
      <c r="B978" s="2"/>
      <c r="C978" s="3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"/>
      <c r="B979" s="2"/>
      <c r="C979" s="3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"/>
      <c r="B980" s="2"/>
      <c r="C980" s="3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"/>
      <c r="B981" s="2"/>
      <c r="C981" s="3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"/>
      <c r="B982" s="2"/>
      <c r="C982" s="3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"/>
      <c r="B983" s="2"/>
      <c r="C983" s="3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"/>
      <c r="B984" s="2"/>
      <c r="C984" s="3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"/>
      <c r="B985" s="2"/>
      <c r="C985" s="3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"/>
      <c r="B986" s="2"/>
      <c r="C986" s="3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"/>
      <c r="B987" s="2"/>
      <c r="C987" s="3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"/>
      <c r="B988" s="2"/>
      <c r="C988" s="3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"/>
      <c r="B989" s="2"/>
      <c r="C989" s="3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"/>
      <c r="B990" s="2"/>
      <c r="C990" s="3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"/>
      <c r="B991" s="2"/>
      <c r="C991" s="3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"/>
      <c r="B992" s="2"/>
      <c r="C992" s="3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"/>
      <c r="B993" s="2"/>
      <c r="C993" s="3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"/>
      <c r="B994" s="2"/>
      <c r="C994" s="3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"/>
      <c r="B995" s="2"/>
      <c r="C995" s="3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"/>
      <c r="B996" s="2"/>
      <c r="C996" s="3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"/>
      <c r="B997" s="2"/>
      <c r="C997" s="3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"/>
      <c r="B998" s="2"/>
      <c r="C998" s="3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"/>
      <c r="B999" s="2"/>
      <c r="C999" s="3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"/>
      <c r="B1000" s="2"/>
      <c r="C1000" s="3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">
    <mergeCell ref="F28:G28"/>
  </mergeCells>
  <printOptions/>
  <pageMargins bottom="0.75" footer="0.0" header="0.0" left="0.25" right="0.25" top="0.75"/>
  <pageSetup orientation="portrait"/>
  <drawing r:id="rId1"/>
</worksheet>
</file>